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 І Ш Е Н Н Н Я   2020  Р І К\№03   27 березня 2020 року\зміни мережеві показники 27032020\"/>
    </mc:Choice>
  </mc:AlternateContent>
  <xr:revisionPtr revIDLastSave="0" documentId="13_ncr:1_{9C1E488D-E594-4BB1-96C4-46DBA1FE1615}" xr6:coauthVersionLast="36" xr6:coauthVersionMax="36" xr10:uidLastSave="{00000000-0000-0000-0000-000000000000}"/>
  <bookViews>
    <workbookView xWindow="0" yWindow="120" windowWidth="28755" windowHeight="15150" xr2:uid="{00000000-000D-0000-FFFF-FFFF00000000}"/>
  </bookViews>
  <sheets>
    <sheet name="дод 1" sheetId="4" r:id="rId1"/>
  </sheets>
  <definedNames>
    <definedName name="_xlnm.Print_Titles" localSheetId="0">'дод 1'!$9:$9</definedName>
    <definedName name="_xlnm.Print_Area" localSheetId="0">'дод 1'!$A$1:$C$216</definedName>
  </definedNames>
  <calcPr calcId="181029" iterateDelta="1E-4"/>
</workbook>
</file>

<file path=xl/calcChain.xml><?xml version="1.0" encoding="utf-8"?>
<calcChain xmlns="http://schemas.openxmlformats.org/spreadsheetml/2006/main">
  <c r="G11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9" i="4"/>
  <c r="G210" i="4"/>
  <c r="G212" i="4"/>
  <c r="G213" i="4"/>
  <c r="G215" i="4"/>
  <c r="G216" i="4"/>
  <c r="G217" i="4"/>
  <c r="G218" i="4"/>
  <c r="G219" i="4"/>
  <c r="C77" i="4"/>
  <c r="C67" i="4"/>
  <c r="C132" i="4" l="1"/>
  <c r="C110" i="4"/>
  <c r="C100" i="4"/>
  <c r="C90" i="4"/>
  <c r="C80" i="4"/>
  <c r="C70" i="4"/>
  <c r="C60" i="4"/>
  <c r="C46" i="4"/>
  <c r="C40" i="4"/>
  <c r="C33" i="4"/>
  <c r="C26" i="4"/>
  <c r="C19" i="4"/>
  <c r="C179" i="4" l="1"/>
  <c r="C120" i="4"/>
  <c r="C12" i="4"/>
  <c r="G12" i="4" s="1"/>
  <c r="C207" i="4"/>
  <c r="C204" i="4"/>
  <c r="C201" i="4"/>
  <c r="C196" i="4"/>
  <c r="C190" i="4"/>
  <c r="C185" i="4"/>
  <c r="C180" i="4"/>
  <c r="C175" i="4"/>
  <c r="C199" i="4" l="1"/>
  <c r="C169" i="4"/>
  <c r="C166" i="4"/>
  <c r="C161" i="4"/>
  <c r="C156" i="4"/>
  <c r="C147" i="4" l="1"/>
  <c r="C139" i="4" l="1"/>
  <c r="C52" i="4" l="1"/>
  <c r="C194" i="4"/>
  <c r="C173" i="4"/>
  <c r="C154" i="4"/>
  <c r="C145" i="4"/>
  <c r="C130" i="4"/>
  <c r="C10" i="4"/>
  <c r="G10" i="4" s="1"/>
  <c r="C58" i="4" l="1"/>
  <c r="C17" i="4"/>
  <c r="C211" i="4" l="1"/>
  <c r="G211" i="4" s="1"/>
</calcChain>
</file>

<file path=xl/sharedStrings.xml><?xml version="1.0" encoding="utf-8"?>
<sst xmlns="http://schemas.openxmlformats.org/spreadsheetml/2006/main" count="254" uniqueCount="118">
  <si>
    <t>до рішення міської ради</t>
  </si>
  <si>
    <t>Назва установи</t>
  </si>
  <si>
    <t>Штатна чисельність, од.</t>
  </si>
  <si>
    <t>№ з/п</t>
  </si>
  <si>
    <t>у тому числі</t>
  </si>
  <si>
    <t>"Попелюшка" (м.Зеленодольськ)</t>
  </si>
  <si>
    <t>"Росинка" (м.Зеленодольськ)</t>
  </si>
  <si>
    <t>"Дзвіночок" (с.Велика Костромка)</t>
  </si>
  <si>
    <t>"Дзвіночок" (с.Мар'янське)</t>
  </si>
  <si>
    <t>"Малятко" (с.Мар'янське)</t>
  </si>
  <si>
    <t>2.1</t>
  </si>
  <si>
    <t>2.2</t>
  </si>
  <si>
    <t>2.3</t>
  </si>
  <si>
    <t>2.4</t>
  </si>
  <si>
    <t>2.5</t>
  </si>
  <si>
    <t>2.6</t>
  </si>
  <si>
    <t>Загальноосвітні шавчальні заклади - всього</t>
  </si>
  <si>
    <t>Дошкільні навчальні заклади - всього</t>
  </si>
  <si>
    <t>Зеленодольська загальноосвітня школа І-ІІІ ступенів №1</t>
  </si>
  <si>
    <t>Зеленодольська загальноосвітня школа І-ІІІ ступенів №2</t>
  </si>
  <si>
    <t>Мар'янська загальноосвітня школа І-ІІІ ступенів №1</t>
  </si>
  <si>
    <t>Мар'янська загальноосвітня школа І-ІІІ ступенів №2</t>
  </si>
  <si>
    <t>Мар'янська загальноосвітня школа І ступеня</t>
  </si>
  <si>
    <t>3</t>
  </si>
  <si>
    <t>3.1</t>
  </si>
  <si>
    <t>3.2</t>
  </si>
  <si>
    <t>3.3</t>
  </si>
  <si>
    <t>3.4</t>
  </si>
  <si>
    <t>3.5</t>
  </si>
  <si>
    <t>3.6</t>
  </si>
  <si>
    <t>3.7</t>
  </si>
  <si>
    <t>Апостолівський районний ліцей-інтернат</t>
  </si>
  <si>
    <t>4</t>
  </si>
  <si>
    <t>Позашкільні навчальні заклади - всього</t>
  </si>
  <si>
    <t>4.1</t>
  </si>
  <si>
    <t>4.2</t>
  </si>
  <si>
    <t>Зеленодольський центр позашкільної роботи</t>
  </si>
  <si>
    <t>1</t>
  </si>
  <si>
    <t>Органи управління - всього</t>
  </si>
  <si>
    <t>1.1</t>
  </si>
  <si>
    <t>Заклади охорони здоров'я - всього</t>
  </si>
  <si>
    <t>Зеленодольський центр первинної медико-санітарної допомоги</t>
  </si>
  <si>
    <t>5</t>
  </si>
  <si>
    <t>5.1</t>
  </si>
  <si>
    <t>6</t>
  </si>
  <si>
    <t>Бібліотеки - всього</t>
  </si>
  <si>
    <t>Бібліотека для дорослих (м.Зеленодольськ)</t>
  </si>
  <si>
    <t>Бібліотека для дітей (м.Зеленодольськ)</t>
  </si>
  <si>
    <t>Бібліотека (с.Велика Костромка)</t>
  </si>
  <si>
    <t>Бібліотека (с.Мар'янське)</t>
  </si>
  <si>
    <t>7</t>
  </si>
  <si>
    <t>Клубні заклади - всього</t>
  </si>
  <si>
    <t>Палац культури "Ювілейний" (м.Зеленодольськ)</t>
  </si>
  <si>
    <t>Будинок культури (с.Велика Костромка)</t>
  </si>
  <si>
    <t>Будинок культури (с.Мар'янське)</t>
  </si>
  <si>
    <t>Клуб (с.Мар'янське)</t>
  </si>
  <si>
    <t>8</t>
  </si>
  <si>
    <t>Заклади з організації рятування на водах - всього</t>
  </si>
  <si>
    <t>Рятувальний пост (м.Зеленодольськ)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</si>
  <si>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</si>
  <si>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</si>
  <si>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</si>
  <si>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</si>
  <si>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</si>
  <si>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</si>
  <si>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</si>
  <si>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</si>
  <si>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</si>
  <si>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9</t>
  </si>
  <si>
    <t>Централізовані бухгалтерії - всього</t>
  </si>
  <si>
    <t>бухгалтерія установ освіти</t>
  </si>
  <si>
    <t>бухгалтерія установ культури</t>
  </si>
  <si>
    <t xml:space="preserve">Р А З О М </t>
  </si>
  <si>
    <t>Зеленодольська школа мистецтв</t>
  </si>
  <si>
    <t>з них:</t>
  </si>
  <si>
    <t>спеціалісти</t>
  </si>
  <si>
    <t>робітники</t>
  </si>
  <si>
    <t>завідувач</t>
  </si>
  <si>
    <t>вихователі і музкерівники</t>
  </si>
  <si>
    <t>робітники, зайняті обслуговуванням органів місцевого самоврядування</t>
  </si>
  <si>
    <t>службовці</t>
  </si>
  <si>
    <t>керівнці працівники і спеціалісти</t>
  </si>
  <si>
    <t>педагогічні ставки</t>
  </si>
  <si>
    <t>у тому числі:</t>
  </si>
  <si>
    <t>педагогiчний персонал</t>
  </si>
  <si>
    <t>спецiалiсти</t>
  </si>
  <si>
    <t>обслуговуючий та технiчний персонал</t>
  </si>
  <si>
    <t>лікарі</t>
  </si>
  <si>
    <t>середній медперсонал</t>
  </si>
  <si>
    <t>молодший медперсонал</t>
  </si>
  <si>
    <t>спеціалісти (немедики)</t>
  </si>
  <si>
    <t>інший обслуговуючий персонал</t>
  </si>
  <si>
    <t>керівні працівники</t>
  </si>
  <si>
    <t>обслуговуючий та технічний персонал</t>
  </si>
  <si>
    <t xml:space="preserve"> </t>
  </si>
  <si>
    <t>обслуговуючий та технічний персонал, робітники</t>
  </si>
  <si>
    <t>ШТАТНА ЧИСЕЛЬНІСТЬ</t>
  </si>
  <si>
    <t>10</t>
  </si>
  <si>
    <t>Методична служба відділу соціального захисту, освіти, культури , охорони здоров'я, спорту та роботи з молоддю вкионавчого комітету міської ради</t>
  </si>
  <si>
    <t>методисти</t>
  </si>
  <si>
    <t>логопед</t>
  </si>
  <si>
    <t>"Журавка" (м.Зеленодольськ)</t>
  </si>
  <si>
    <t>на 2020 рік</t>
  </si>
  <si>
    <t>директори та їхні заступники</t>
  </si>
  <si>
    <t>навчально-допоміжний персонал</t>
  </si>
  <si>
    <t>навчально-допоміжний персонал (педагог-організатор, соціальний педагог тощо)</t>
  </si>
  <si>
    <t>керівники гуртків</t>
  </si>
  <si>
    <t>вихователі груп продовженого дня</t>
  </si>
  <si>
    <t>асистенти вчителів</t>
  </si>
  <si>
    <t>Великокостромський навчально-виховний комплекс</t>
  </si>
  <si>
    <t>вихователі (у т.ч. груп продовженого дня) та музкерівники</t>
  </si>
  <si>
    <t>працівників установ і організацій, що фінансуються з бюджету міської об'єднаної територіальної громади,</t>
  </si>
  <si>
    <t>Апарату управління виконавчого комітету міської ради - всього</t>
  </si>
  <si>
    <t>(вводиться в дію з 01 червня 2020 року)</t>
  </si>
  <si>
    <t>Додаток 1-2</t>
  </si>
  <si>
    <t>від 27 березня 2020 року №1539</t>
  </si>
  <si>
    <t>Міський голова</t>
  </si>
  <si>
    <t>А.В.САВЧЕНКО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</si>
</sst>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horizontal="left" wrapText="1" indent="4"/>
    </xf>
    <xf numFmtId="0" fontId="5" fillId="0" borderId="1" xfId="0" applyFont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9"/>
  <sheetViews>
    <sheetView tabSelected="1" view="pageBreakPreview" topLeftCell="A180" zoomScale="85" zoomScaleNormal="100" zoomScaleSheetLayoutView="85" workbookViewId="0">
      <selection activeCell="C214" sqref="C214"/>
    </sheetView>
  </sheetViews>
  <sheetFormatPr defaultRowHeight="15.75" x14ac:dyDescent="0.25"/>
  <cols>
    <col min="1" max="1" width="9.140625" style="31"/>
    <col min="2" max="2" width="67.85546875" style="36" customWidth="1"/>
    <col min="3" max="3" width="13.85546875" style="33" customWidth="1"/>
    <col min="4" max="6" width="9.140625" style="25"/>
    <col min="7" max="7" width="12.7109375" style="25" customWidth="1"/>
    <col min="8" max="16384" width="9.140625" style="25"/>
  </cols>
  <sheetData>
    <row r="1" spans="1:7" s="4" customFormat="1" ht="18.75" x14ac:dyDescent="0.3">
      <c r="A1" s="1"/>
      <c r="B1" s="2" t="s">
        <v>114</v>
      </c>
      <c r="C1" s="3"/>
    </row>
    <row r="2" spans="1:7" s="4" customFormat="1" ht="18.75" x14ac:dyDescent="0.3">
      <c r="A2" s="1"/>
      <c r="B2" s="2" t="s">
        <v>0</v>
      </c>
      <c r="C2" s="3"/>
    </row>
    <row r="3" spans="1:7" s="4" customFormat="1" ht="18.75" x14ac:dyDescent="0.3">
      <c r="A3" s="1"/>
      <c r="B3" s="2" t="s">
        <v>115</v>
      </c>
      <c r="C3" s="3"/>
    </row>
    <row r="4" spans="1:7" s="4" customFormat="1" ht="18.75" x14ac:dyDescent="0.3">
      <c r="A4" s="1"/>
      <c r="B4" s="5"/>
      <c r="C4" s="3"/>
    </row>
    <row r="5" spans="1:7" s="4" customFormat="1" ht="18.75" x14ac:dyDescent="0.3">
      <c r="A5" s="1"/>
      <c r="B5" s="6" t="s">
        <v>96</v>
      </c>
      <c r="C5" s="3"/>
    </row>
    <row r="6" spans="1:7" s="4" customFormat="1" ht="37.5" x14ac:dyDescent="0.3">
      <c r="A6" s="1"/>
      <c r="B6" s="7" t="s">
        <v>111</v>
      </c>
      <c r="C6" s="3"/>
    </row>
    <row r="7" spans="1:7" s="4" customFormat="1" ht="18.75" x14ac:dyDescent="0.3">
      <c r="A7" s="1"/>
      <c r="B7" s="8" t="s">
        <v>102</v>
      </c>
      <c r="C7" s="3"/>
    </row>
    <row r="8" spans="1:7" x14ac:dyDescent="0.25">
      <c r="B8" s="36" t="s">
        <v>113</v>
      </c>
    </row>
    <row r="9" spans="1:7" s="12" customFormat="1" ht="47.25" x14ac:dyDescent="0.2">
      <c r="A9" s="9" t="s">
        <v>3</v>
      </c>
      <c r="B9" s="10" t="s">
        <v>1</v>
      </c>
      <c r="C9" s="11" t="s">
        <v>2</v>
      </c>
      <c r="E9" s="12" t="s">
        <v>2</v>
      </c>
    </row>
    <row r="10" spans="1:7" s="16" customFormat="1" x14ac:dyDescent="0.2">
      <c r="A10" s="13" t="s">
        <v>37</v>
      </c>
      <c r="B10" s="14" t="s">
        <v>38</v>
      </c>
      <c r="C10" s="15">
        <f>C12</f>
        <v>73</v>
      </c>
      <c r="E10" s="16">
        <v>72</v>
      </c>
      <c r="G10" s="37">
        <f>C10-E10</f>
        <v>1</v>
      </c>
    </row>
    <row r="11" spans="1:7" s="12" customFormat="1" x14ac:dyDescent="0.2">
      <c r="A11" s="9"/>
      <c r="B11" s="17" t="s">
        <v>4</v>
      </c>
      <c r="C11" s="11"/>
      <c r="G11" s="37">
        <f t="shared" ref="G11:G74" si="0">C11-E11</f>
        <v>0</v>
      </c>
    </row>
    <row r="12" spans="1:7" s="21" customFormat="1" ht="31.5" x14ac:dyDescent="0.25">
      <c r="A12" s="18" t="s">
        <v>39</v>
      </c>
      <c r="B12" s="30" t="s">
        <v>112</v>
      </c>
      <c r="C12" s="20">
        <f>C14+C15+C16</f>
        <v>73</v>
      </c>
      <c r="E12" s="21">
        <v>72</v>
      </c>
      <c r="G12" s="37">
        <f t="shared" si="0"/>
        <v>1</v>
      </c>
    </row>
    <row r="13" spans="1:7" x14ac:dyDescent="0.25">
      <c r="A13" s="22"/>
      <c r="B13" s="23" t="s">
        <v>74</v>
      </c>
      <c r="C13" s="24"/>
      <c r="G13" s="37">
        <f t="shared" si="0"/>
        <v>0</v>
      </c>
    </row>
    <row r="14" spans="1:7" x14ac:dyDescent="0.25">
      <c r="A14" s="22"/>
      <c r="B14" s="23" t="s">
        <v>81</v>
      </c>
      <c r="C14" s="24">
        <v>51</v>
      </c>
      <c r="E14" s="25">
        <v>50</v>
      </c>
      <c r="G14" s="37">
        <f t="shared" si="0"/>
        <v>1</v>
      </c>
    </row>
    <row r="15" spans="1:7" x14ac:dyDescent="0.25">
      <c r="A15" s="22"/>
      <c r="B15" s="23" t="s">
        <v>80</v>
      </c>
      <c r="C15" s="24">
        <v>13</v>
      </c>
      <c r="E15" s="25">
        <v>13</v>
      </c>
      <c r="G15" s="37">
        <f t="shared" si="0"/>
        <v>0</v>
      </c>
    </row>
    <row r="16" spans="1:7" ht="31.5" x14ac:dyDescent="0.25">
      <c r="A16" s="22"/>
      <c r="B16" s="17" t="s">
        <v>79</v>
      </c>
      <c r="C16" s="24">
        <v>9</v>
      </c>
      <c r="E16" s="25">
        <v>9</v>
      </c>
      <c r="G16" s="37">
        <f t="shared" si="0"/>
        <v>0</v>
      </c>
    </row>
    <row r="17" spans="1:7" s="21" customFormat="1" x14ac:dyDescent="0.25">
      <c r="A17" s="18">
        <v>2</v>
      </c>
      <c r="B17" s="26" t="s">
        <v>17</v>
      </c>
      <c r="C17" s="20">
        <f>C19+C26+C33+C40+C46+C52</f>
        <v>153.37</v>
      </c>
      <c r="E17" s="21">
        <v>153.37</v>
      </c>
      <c r="G17" s="37">
        <f t="shared" si="0"/>
        <v>0</v>
      </c>
    </row>
    <row r="18" spans="1:7" x14ac:dyDescent="0.25">
      <c r="A18" s="22"/>
      <c r="B18" s="23" t="s">
        <v>4</v>
      </c>
      <c r="C18" s="24"/>
      <c r="G18" s="37">
        <f t="shared" si="0"/>
        <v>0</v>
      </c>
    </row>
    <row r="19" spans="1:7" s="21" customFormat="1" x14ac:dyDescent="0.25">
      <c r="A19" s="18" t="s">
        <v>10</v>
      </c>
      <c r="B19" s="19" t="s">
        <v>101</v>
      </c>
      <c r="C19" s="20">
        <f>SUM(C21:C25)</f>
        <v>36</v>
      </c>
      <c r="E19" s="21">
        <v>36</v>
      </c>
      <c r="G19" s="37">
        <f t="shared" si="0"/>
        <v>0</v>
      </c>
    </row>
    <row r="20" spans="1:7" x14ac:dyDescent="0.25">
      <c r="A20" s="22"/>
      <c r="B20" s="27" t="s">
        <v>74</v>
      </c>
      <c r="C20" s="24"/>
      <c r="G20" s="37">
        <f t="shared" si="0"/>
        <v>0</v>
      </c>
    </row>
    <row r="21" spans="1:7" x14ac:dyDescent="0.25">
      <c r="A21" s="22"/>
      <c r="B21" s="27" t="s">
        <v>77</v>
      </c>
      <c r="C21" s="24">
        <v>1</v>
      </c>
      <c r="E21" s="25">
        <v>1</v>
      </c>
      <c r="G21" s="37">
        <f t="shared" si="0"/>
        <v>0</v>
      </c>
    </row>
    <row r="22" spans="1:7" x14ac:dyDescent="0.25">
      <c r="A22" s="22"/>
      <c r="B22" s="27" t="s">
        <v>104</v>
      </c>
      <c r="C22" s="24">
        <v>1.25</v>
      </c>
      <c r="E22" s="25">
        <v>1.25</v>
      </c>
      <c r="G22" s="37">
        <f t="shared" si="0"/>
        <v>0</v>
      </c>
    </row>
    <row r="23" spans="1:7" x14ac:dyDescent="0.25">
      <c r="A23" s="22"/>
      <c r="B23" s="27" t="s">
        <v>78</v>
      </c>
      <c r="C23" s="24">
        <v>14.5</v>
      </c>
      <c r="E23" s="25">
        <v>14.5</v>
      </c>
      <c r="G23" s="37">
        <f t="shared" si="0"/>
        <v>0</v>
      </c>
    </row>
    <row r="24" spans="1:7" x14ac:dyDescent="0.25">
      <c r="A24" s="22"/>
      <c r="B24" s="27" t="s">
        <v>75</v>
      </c>
      <c r="C24" s="24">
        <v>2</v>
      </c>
      <c r="E24" s="25">
        <v>2</v>
      </c>
      <c r="G24" s="37">
        <f t="shared" si="0"/>
        <v>0</v>
      </c>
    </row>
    <row r="25" spans="1:7" x14ac:dyDescent="0.25">
      <c r="A25" s="22"/>
      <c r="B25" s="27" t="s">
        <v>76</v>
      </c>
      <c r="C25" s="24">
        <v>17.25</v>
      </c>
      <c r="E25" s="25">
        <v>17.25</v>
      </c>
      <c r="G25" s="37">
        <f t="shared" si="0"/>
        <v>0</v>
      </c>
    </row>
    <row r="26" spans="1:7" s="21" customFormat="1" x14ac:dyDescent="0.25">
      <c r="A26" s="18" t="s">
        <v>11</v>
      </c>
      <c r="B26" s="19" t="s">
        <v>5</v>
      </c>
      <c r="C26" s="20">
        <f>SUM(C28:C32)</f>
        <v>35.25</v>
      </c>
      <c r="E26" s="21">
        <v>35.25</v>
      </c>
      <c r="G26" s="37">
        <f t="shared" si="0"/>
        <v>0</v>
      </c>
    </row>
    <row r="27" spans="1:7" x14ac:dyDescent="0.25">
      <c r="A27" s="22"/>
      <c r="B27" s="27" t="s">
        <v>74</v>
      </c>
      <c r="C27" s="24"/>
      <c r="G27" s="37">
        <f t="shared" si="0"/>
        <v>0</v>
      </c>
    </row>
    <row r="28" spans="1:7" x14ac:dyDescent="0.25">
      <c r="A28" s="22"/>
      <c r="B28" s="27" t="s">
        <v>77</v>
      </c>
      <c r="C28" s="24">
        <v>1</v>
      </c>
      <c r="E28" s="25">
        <v>1</v>
      </c>
      <c r="G28" s="37">
        <f t="shared" si="0"/>
        <v>0</v>
      </c>
    </row>
    <row r="29" spans="1:7" x14ac:dyDescent="0.25">
      <c r="A29" s="22"/>
      <c r="B29" s="27" t="s">
        <v>104</v>
      </c>
      <c r="C29" s="24">
        <v>0.5</v>
      </c>
      <c r="E29" s="25">
        <v>0.5</v>
      </c>
      <c r="G29" s="37">
        <f t="shared" si="0"/>
        <v>0</v>
      </c>
    </row>
    <row r="30" spans="1:7" x14ac:dyDescent="0.25">
      <c r="A30" s="22"/>
      <c r="B30" s="27" t="s">
        <v>78</v>
      </c>
      <c r="C30" s="24">
        <v>14.5</v>
      </c>
      <c r="E30" s="25">
        <v>14.5</v>
      </c>
      <c r="G30" s="37">
        <f t="shared" si="0"/>
        <v>0</v>
      </c>
    </row>
    <row r="31" spans="1:7" x14ac:dyDescent="0.25">
      <c r="A31" s="22"/>
      <c r="B31" s="27" t="s">
        <v>75</v>
      </c>
      <c r="C31" s="24">
        <v>2</v>
      </c>
      <c r="E31" s="25">
        <v>2</v>
      </c>
      <c r="G31" s="37">
        <f t="shared" si="0"/>
        <v>0</v>
      </c>
    </row>
    <row r="32" spans="1:7" x14ac:dyDescent="0.25">
      <c r="A32" s="22"/>
      <c r="B32" s="27" t="s">
        <v>76</v>
      </c>
      <c r="C32" s="24">
        <v>17.25</v>
      </c>
      <c r="E32" s="25">
        <v>17.25</v>
      </c>
      <c r="G32" s="37">
        <f t="shared" si="0"/>
        <v>0</v>
      </c>
    </row>
    <row r="33" spans="1:7" s="21" customFormat="1" x14ac:dyDescent="0.25">
      <c r="A33" s="18" t="s">
        <v>12</v>
      </c>
      <c r="B33" s="19" t="s">
        <v>6</v>
      </c>
      <c r="C33" s="20">
        <f>SUM(C35:C39)</f>
        <v>35.25</v>
      </c>
      <c r="E33" s="21">
        <v>35.25</v>
      </c>
      <c r="G33" s="37">
        <f t="shared" si="0"/>
        <v>0</v>
      </c>
    </row>
    <row r="34" spans="1:7" x14ac:dyDescent="0.25">
      <c r="A34" s="22"/>
      <c r="B34" s="27" t="s">
        <v>74</v>
      </c>
      <c r="C34" s="24"/>
      <c r="G34" s="37">
        <f t="shared" si="0"/>
        <v>0</v>
      </c>
    </row>
    <row r="35" spans="1:7" x14ac:dyDescent="0.25">
      <c r="A35" s="22"/>
      <c r="B35" s="27" t="s">
        <v>77</v>
      </c>
      <c r="C35" s="24">
        <v>1</v>
      </c>
      <c r="E35" s="25">
        <v>1</v>
      </c>
      <c r="G35" s="37">
        <f t="shared" si="0"/>
        <v>0</v>
      </c>
    </row>
    <row r="36" spans="1:7" x14ac:dyDescent="0.25">
      <c r="A36" s="22"/>
      <c r="B36" s="27" t="s">
        <v>104</v>
      </c>
      <c r="C36" s="24">
        <v>0.5</v>
      </c>
      <c r="E36" s="25">
        <v>0.5</v>
      </c>
      <c r="G36" s="37">
        <f t="shared" si="0"/>
        <v>0</v>
      </c>
    </row>
    <row r="37" spans="1:7" x14ac:dyDescent="0.25">
      <c r="A37" s="22"/>
      <c r="B37" s="27" t="s">
        <v>78</v>
      </c>
      <c r="C37" s="24">
        <v>14.5</v>
      </c>
      <c r="E37" s="25">
        <v>14.5</v>
      </c>
      <c r="G37" s="37">
        <f t="shared" si="0"/>
        <v>0</v>
      </c>
    </row>
    <row r="38" spans="1:7" x14ac:dyDescent="0.25">
      <c r="A38" s="22"/>
      <c r="B38" s="27" t="s">
        <v>75</v>
      </c>
      <c r="C38" s="24">
        <v>2</v>
      </c>
      <c r="E38" s="25">
        <v>2</v>
      </c>
      <c r="G38" s="37">
        <f t="shared" si="0"/>
        <v>0</v>
      </c>
    </row>
    <row r="39" spans="1:7" x14ac:dyDescent="0.25">
      <c r="A39" s="22"/>
      <c r="B39" s="27" t="s">
        <v>76</v>
      </c>
      <c r="C39" s="24">
        <v>17.25</v>
      </c>
      <c r="E39" s="25">
        <v>17.25</v>
      </c>
      <c r="G39" s="37">
        <f t="shared" si="0"/>
        <v>0</v>
      </c>
    </row>
    <row r="40" spans="1:7" s="21" customFormat="1" x14ac:dyDescent="0.25">
      <c r="A40" s="18" t="s">
        <v>13</v>
      </c>
      <c r="B40" s="19" t="s">
        <v>7</v>
      </c>
      <c r="C40" s="20">
        <f>SUM(C42:C45)</f>
        <v>13.620000000000001</v>
      </c>
      <c r="E40" s="21">
        <v>13.620000000000001</v>
      </c>
      <c r="G40" s="37">
        <f t="shared" si="0"/>
        <v>0</v>
      </c>
    </row>
    <row r="41" spans="1:7" x14ac:dyDescent="0.25">
      <c r="A41" s="22"/>
      <c r="B41" s="27" t="s">
        <v>74</v>
      </c>
      <c r="C41" s="24"/>
      <c r="G41" s="37">
        <f t="shared" si="0"/>
        <v>0</v>
      </c>
    </row>
    <row r="42" spans="1:7" x14ac:dyDescent="0.25">
      <c r="A42" s="22"/>
      <c r="B42" s="27" t="s">
        <v>77</v>
      </c>
      <c r="C42" s="24">
        <v>1</v>
      </c>
      <c r="E42" s="25">
        <v>1</v>
      </c>
      <c r="G42" s="37">
        <f t="shared" si="0"/>
        <v>0</v>
      </c>
    </row>
    <row r="43" spans="1:7" x14ac:dyDescent="0.25">
      <c r="A43" s="22"/>
      <c r="B43" s="27" t="s">
        <v>78</v>
      </c>
      <c r="C43" s="24">
        <v>4.62</v>
      </c>
      <c r="E43" s="25">
        <v>4.62</v>
      </c>
      <c r="G43" s="37">
        <f t="shared" si="0"/>
        <v>0</v>
      </c>
    </row>
    <row r="44" spans="1:7" x14ac:dyDescent="0.25">
      <c r="A44" s="22"/>
      <c r="B44" s="27" t="s">
        <v>75</v>
      </c>
      <c r="C44" s="24">
        <v>1</v>
      </c>
      <c r="E44" s="25">
        <v>1</v>
      </c>
      <c r="G44" s="37">
        <f t="shared" si="0"/>
        <v>0</v>
      </c>
    </row>
    <row r="45" spans="1:7" x14ac:dyDescent="0.25">
      <c r="A45" s="22"/>
      <c r="B45" s="27" t="s">
        <v>76</v>
      </c>
      <c r="C45" s="24">
        <v>7</v>
      </c>
      <c r="E45" s="25">
        <v>7</v>
      </c>
      <c r="G45" s="37">
        <f t="shared" si="0"/>
        <v>0</v>
      </c>
    </row>
    <row r="46" spans="1:7" s="21" customFormat="1" x14ac:dyDescent="0.25">
      <c r="A46" s="18" t="s">
        <v>14</v>
      </c>
      <c r="B46" s="19" t="s">
        <v>8</v>
      </c>
      <c r="C46" s="20">
        <f>SUM(C48:C51)</f>
        <v>14</v>
      </c>
      <c r="E46" s="21">
        <v>14</v>
      </c>
      <c r="G46" s="37">
        <f t="shared" si="0"/>
        <v>0</v>
      </c>
    </row>
    <row r="47" spans="1:7" x14ac:dyDescent="0.25">
      <c r="A47" s="22"/>
      <c r="B47" s="27" t="s">
        <v>74</v>
      </c>
      <c r="C47" s="24"/>
      <c r="G47" s="37">
        <f t="shared" si="0"/>
        <v>0</v>
      </c>
    </row>
    <row r="48" spans="1:7" x14ac:dyDescent="0.25">
      <c r="A48" s="22"/>
      <c r="B48" s="27" t="s">
        <v>77</v>
      </c>
      <c r="C48" s="24">
        <v>1</v>
      </c>
      <c r="E48" s="25">
        <v>1</v>
      </c>
      <c r="G48" s="37">
        <f t="shared" si="0"/>
        <v>0</v>
      </c>
    </row>
    <row r="49" spans="1:7" x14ac:dyDescent="0.25">
      <c r="A49" s="22"/>
      <c r="B49" s="27" t="s">
        <v>78</v>
      </c>
      <c r="C49" s="24">
        <v>4.5</v>
      </c>
      <c r="E49" s="25">
        <v>4.5</v>
      </c>
      <c r="G49" s="37">
        <f t="shared" si="0"/>
        <v>0</v>
      </c>
    </row>
    <row r="50" spans="1:7" x14ac:dyDescent="0.25">
      <c r="A50" s="22"/>
      <c r="B50" s="27" t="s">
        <v>75</v>
      </c>
      <c r="C50" s="24">
        <v>1</v>
      </c>
      <c r="E50" s="25">
        <v>1</v>
      </c>
      <c r="G50" s="37">
        <f t="shared" si="0"/>
        <v>0</v>
      </c>
    </row>
    <row r="51" spans="1:7" x14ac:dyDescent="0.25">
      <c r="A51" s="22"/>
      <c r="B51" s="27" t="s">
        <v>76</v>
      </c>
      <c r="C51" s="24">
        <v>7.5</v>
      </c>
      <c r="E51" s="25">
        <v>7.5</v>
      </c>
      <c r="G51" s="37">
        <f t="shared" si="0"/>
        <v>0</v>
      </c>
    </row>
    <row r="52" spans="1:7" s="21" customFormat="1" x14ac:dyDescent="0.25">
      <c r="A52" s="18" t="s">
        <v>15</v>
      </c>
      <c r="B52" s="19" t="s">
        <v>9</v>
      </c>
      <c r="C52" s="20">
        <f>C54+C55+C56+C57</f>
        <v>19.25</v>
      </c>
      <c r="E52" s="21">
        <v>19.25</v>
      </c>
      <c r="G52" s="37">
        <f t="shared" si="0"/>
        <v>0</v>
      </c>
    </row>
    <row r="53" spans="1:7" x14ac:dyDescent="0.25">
      <c r="A53" s="22"/>
      <c r="B53" s="27" t="s">
        <v>74</v>
      </c>
      <c r="C53" s="24"/>
      <c r="G53" s="37">
        <f t="shared" si="0"/>
        <v>0</v>
      </c>
    </row>
    <row r="54" spans="1:7" x14ac:dyDescent="0.25">
      <c r="A54" s="22"/>
      <c r="B54" s="27" t="s">
        <v>77</v>
      </c>
      <c r="C54" s="24">
        <v>1</v>
      </c>
      <c r="E54" s="25">
        <v>1</v>
      </c>
      <c r="G54" s="37">
        <f t="shared" si="0"/>
        <v>0</v>
      </c>
    </row>
    <row r="55" spans="1:7" x14ac:dyDescent="0.25">
      <c r="A55" s="22"/>
      <c r="B55" s="27" t="s">
        <v>78</v>
      </c>
      <c r="C55" s="24">
        <v>6.5</v>
      </c>
      <c r="E55" s="25">
        <v>6.5</v>
      </c>
      <c r="G55" s="37">
        <f t="shared" si="0"/>
        <v>0</v>
      </c>
    </row>
    <row r="56" spans="1:7" x14ac:dyDescent="0.25">
      <c r="A56" s="22"/>
      <c r="B56" s="27" t="s">
        <v>75</v>
      </c>
      <c r="C56" s="24">
        <v>1</v>
      </c>
      <c r="E56" s="25">
        <v>1</v>
      </c>
      <c r="G56" s="37">
        <f t="shared" si="0"/>
        <v>0</v>
      </c>
    </row>
    <row r="57" spans="1:7" x14ac:dyDescent="0.25">
      <c r="A57" s="22"/>
      <c r="B57" s="27" t="s">
        <v>76</v>
      </c>
      <c r="C57" s="24">
        <v>10.75</v>
      </c>
      <c r="E57" s="25">
        <v>10.75</v>
      </c>
      <c r="G57" s="37">
        <f t="shared" si="0"/>
        <v>0</v>
      </c>
    </row>
    <row r="58" spans="1:7" s="21" customFormat="1" x14ac:dyDescent="0.25">
      <c r="A58" s="18" t="s">
        <v>23</v>
      </c>
      <c r="B58" s="26" t="s">
        <v>16</v>
      </c>
      <c r="C58" s="20">
        <f>C60+C70+C120+C80+C90+C100+C110</f>
        <v>352.01</v>
      </c>
      <c r="E58" s="21">
        <v>352.01</v>
      </c>
      <c r="G58" s="37">
        <f t="shared" si="0"/>
        <v>0</v>
      </c>
    </row>
    <row r="59" spans="1:7" x14ac:dyDescent="0.25">
      <c r="A59" s="22"/>
      <c r="B59" s="23" t="s">
        <v>4</v>
      </c>
      <c r="C59" s="24"/>
      <c r="G59" s="37">
        <f t="shared" si="0"/>
        <v>0</v>
      </c>
    </row>
    <row r="60" spans="1:7" s="21" customFormat="1" x14ac:dyDescent="0.25">
      <c r="A60" s="18" t="s">
        <v>24</v>
      </c>
      <c r="B60" s="19" t="s">
        <v>18</v>
      </c>
      <c r="C60" s="20">
        <f>SUM(C62:C69)</f>
        <v>82.28</v>
      </c>
      <c r="E60" s="21">
        <v>81.28</v>
      </c>
      <c r="G60" s="37">
        <f t="shared" si="0"/>
        <v>1</v>
      </c>
    </row>
    <row r="61" spans="1:7" x14ac:dyDescent="0.25">
      <c r="A61" s="22"/>
      <c r="B61" s="27" t="s">
        <v>74</v>
      </c>
      <c r="C61" s="24"/>
      <c r="G61" s="37">
        <f t="shared" si="0"/>
        <v>0</v>
      </c>
    </row>
    <row r="62" spans="1:7" x14ac:dyDescent="0.25">
      <c r="A62" s="22"/>
      <c r="B62" s="28" t="s">
        <v>103</v>
      </c>
      <c r="C62" s="24">
        <v>4</v>
      </c>
      <c r="E62" s="25">
        <v>4</v>
      </c>
      <c r="G62" s="37">
        <f t="shared" si="0"/>
        <v>0</v>
      </c>
    </row>
    <row r="63" spans="1:7" ht="31.5" x14ac:dyDescent="0.25">
      <c r="A63" s="22"/>
      <c r="B63" s="28" t="s">
        <v>105</v>
      </c>
      <c r="C63" s="24">
        <v>2.5</v>
      </c>
      <c r="E63" s="25">
        <v>2.5</v>
      </c>
      <c r="G63" s="37">
        <f t="shared" si="0"/>
        <v>0</v>
      </c>
    </row>
    <row r="64" spans="1:7" x14ac:dyDescent="0.25">
      <c r="A64" s="22"/>
      <c r="B64" s="28" t="s">
        <v>106</v>
      </c>
      <c r="C64" s="24">
        <v>1</v>
      </c>
      <c r="E64" s="25">
        <v>1</v>
      </c>
      <c r="G64" s="37">
        <f t="shared" si="0"/>
        <v>0</v>
      </c>
    </row>
    <row r="65" spans="1:7" x14ac:dyDescent="0.25">
      <c r="A65" s="22"/>
      <c r="B65" s="28" t="s">
        <v>82</v>
      </c>
      <c r="C65" s="24">
        <v>47.03</v>
      </c>
      <c r="E65" s="25">
        <v>47.03</v>
      </c>
      <c r="G65" s="37">
        <f t="shared" si="0"/>
        <v>0</v>
      </c>
    </row>
    <row r="66" spans="1:7" x14ac:dyDescent="0.25">
      <c r="A66" s="22"/>
      <c r="B66" s="28" t="s">
        <v>107</v>
      </c>
      <c r="C66" s="24">
        <v>2</v>
      </c>
      <c r="E66" s="25">
        <v>2</v>
      </c>
      <c r="G66" s="37">
        <f t="shared" si="0"/>
        <v>0</v>
      </c>
    </row>
    <row r="67" spans="1:7" x14ac:dyDescent="0.25">
      <c r="A67" s="22"/>
      <c r="B67" s="28" t="s">
        <v>108</v>
      </c>
      <c r="C67" s="24">
        <f>2+1</f>
        <v>3</v>
      </c>
      <c r="E67" s="25">
        <v>2</v>
      </c>
      <c r="G67" s="37">
        <f t="shared" si="0"/>
        <v>1</v>
      </c>
    </row>
    <row r="68" spans="1:7" x14ac:dyDescent="0.25">
      <c r="A68" s="22"/>
      <c r="B68" s="28" t="s">
        <v>75</v>
      </c>
      <c r="C68" s="24">
        <v>4.25</v>
      </c>
      <c r="E68" s="25">
        <v>4.25</v>
      </c>
      <c r="G68" s="37">
        <f t="shared" si="0"/>
        <v>0</v>
      </c>
    </row>
    <row r="69" spans="1:7" x14ac:dyDescent="0.25">
      <c r="A69" s="22"/>
      <c r="B69" s="28" t="s">
        <v>76</v>
      </c>
      <c r="C69" s="24">
        <v>18.5</v>
      </c>
      <c r="E69" s="25">
        <v>18.5</v>
      </c>
      <c r="G69" s="37">
        <f t="shared" si="0"/>
        <v>0</v>
      </c>
    </row>
    <row r="70" spans="1:7" s="21" customFormat="1" x14ac:dyDescent="0.25">
      <c r="A70" s="18" t="s">
        <v>25</v>
      </c>
      <c r="B70" s="19" t="s">
        <v>19</v>
      </c>
      <c r="C70" s="20">
        <f>SUM(C72:C79)</f>
        <v>79.61</v>
      </c>
      <c r="E70" s="21">
        <v>78.61</v>
      </c>
      <c r="G70" s="37">
        <f t="shared" si="0"/>
        <v>1</v>
      </c>
    </row>
    <row r="71" spans="1:7" x14ac:dyDescent="0.25">
      <c r="A71" s="22"/>
      <c r="B71" s="27" t="s">
        <v>74</v>
      </c>
      <c r="C71" s="24"/>
      <c r="G71" s="37">
        <f t="shared" si="0"/>
        <v>0</v>
      </c>
    </row>
    <row r="72" spans="1:7" x14ac:dyDescent="0.25">
      <c r="A72" s="22"/>
      <c r="B72" s="28" t="s">
        <v>103</v>
      </c>
      <c r="C72" s="24">
        <v>4</v>
      </c>
      <c r="E72" s="25">
        <v>4</v>
      </c>
      <c r="G72" s="37">
        <f t="shared" si="0"/>
        <v>0</v>
      </c>
    </row>
    <row r="73" spans="1:7" ht="31.5" x14ac:dyDescent="0.25">
      <c r="A73" s="22"/>
      <c r="B73" s="28" t="s">
        <v>105</v>
      </c>
      <c r="C73" s="24">
        <v>2.5</v>
      </c>
      <c r="E73" s="25">
        <v>2.5</v>
      </c>
      <c r="G73" s="37">
        <f t="shared" si="0"/>
        <v>0</v>
      </c>
    </row>
    <row r="74" spans="1:7" x14ac:dyDescent="0.25">
      <c r="A74" s="22"/>
      <c r="B74" s="28" t="s">
        <v>106</v>
      </c>
      <c r="C74" s="24">
        <v>1</v>
      </c>
      <c r="E74" s="25">
        <v>1</v>
      </c>
      <c r="G74" s="37">
        <f t="shared" si="0"/>
        <v>0</v>
      </c>
    </row>
    <row r="75" spans="1:7" x14ac:dyDescent="0.25">
      <c r="A75" s="22"/>
      <c r="B75" s="28" t="s">
        <v>82</v>
      </c>
      <c r="C75" s="24">
        <v>43.86</v>
      </c>
      <c r="E75" s="25">
        <v>43.86</v>
      </c>
      <c r="G75" s="37">
        <f t="shared" ref="G75:G138" si="1">C75-E75</f>
        <v>0</v>
      </c>
    </row>
    <row r="76" spans="1:7" x14ac:dyDescent="0.25">
      <c r="A76" s="22"/>
      <c r="B76" s="28" t="s">
        <v>107</v>
      </c>
      <c r="C76" s="24">
        <v>3</v>
      </c>
      <c r="E76" s="25">
        <v>3</v>
      </c>
      <c r="G76" s="37">
        <f t="shared" si="1"/>
        <v>0</v>
      </c>
    </row>
    <row r="77" spans="1:7" x14ac:dyDescent="0.25">
      <c r="A77" s="22"/>
      <c r="B77" s="28" t="s">
        <v>108</v>
      </c>
      <c r="C77" s="24">
        <f>4+1</f>
        <v>5</v>
      </c>
      <c r="E77" s="25">
        <v>4</v>
      </c>
      <c r="G77" s="37">
        <f t="shared" si="1"/>
        <v>1</v>
      </c>
    </row>
    <row r="78" spans="1:7" x14ac:dyDescent="0.25">
      <c r="A78" s="22"/>
      <c r="B78" s="28" t="s">
        <v>75</v>
      </c>
      <c r="C78" s="24">
        <v>4.25</v>
      </c>
      <c r="E78" s="25">
        <v>4.25</v>
      </c>
      <c r="G78" s="37">
        <f t="shared" si="1"/>
        <v>0</v>
      </c>
    </row>
    <row r="79" spans="1:7" x14ac:dyDescent="0.25">
      <c r="A79" s="22"/>
      <c r="B79" s="28" t="s">
        <v>76</v>
      </c>
      <c r="C79" s="24">
        <v>16</v>
      </c>
      <c r="E79" s="25">
        <v>16</v>
      </c>
      <c r="G79" s="37">
        <f t="shared" si="1"/>
        <v>0</v>
      </c>
    </row>
    <row r="80" spans="1:7" s="21" customFormat="1" x14ac:dyDescent="0.25">
      <c r="A80" s="18" t="s">
        <v>26</v>
      </c>
      <c r="B80" s="19" t="s">
        <v>109</v>
      </c>
      <c r="C80" s="20">
        <f>SUM(C82:C89)</f>
        <v>43.730000000000004</v>
      </c>
      <c r="E80" s="21">
        <v>43.730000000000004</v>
      </c>
      <c r="G80" s="37">
        <f t="shared" si="1"/>
        <v>0</v>
      </c>
    </row>
    <row r="81" spans="1:7" x14ac:dyDescent="0.25">
      <c r="A81" s="22"/>
      <c r="B81" s="27" t="s">
        <v>74</v>
      </c>
      <c r="C81" s="24"/>
      <c r="G81" s="37">
        <f t="shared" si="1"/>
        <v>0</v>
      </c>
    </row>
    <row r="82" spans="1:7" x14ac:dyDescent="0.25">
      <c r="A82" s="22"/>
      <c r="B82" s="28" t="s">
        <v>103</v>
      </c>
      <c r="C82" s="24">
        <v>2.5</v>
      </c>
      <c r="E82" s="25">
        <v>2.5</v>
      </c>
      <c r="G82" s="37">
        <f t="shared" si="1"/>
        <v>0</v>
      </c>
    </row>
    <row r="83" spans="1:7" ht="31.5" x14ac:dyDescent="0.25">
      <c r="A83" s="22"/>
      <c r="B83" s="28" t="s">
        <v>105</v>
      </c>
      <c r="C83" s="24">
        <v>1.75</v>
      </c>
      <c r="E83" s="25">
        <v>1.75</v>
      </c>
      <c r="G83" s="37">
        <f t="shared" si="1"/>
        <v>0</v>
      </c>
    </row>
    <row r="84" spans="1:7" x14ac:dyDescent="0.25">
      <c r="A84" s="22"/>
      <c r="B84" s="28" t="s">
        <v>106</v>
      </c>
      <c r="C84" s="24">
        <v>0.5</v>
      </c>
      <c r="E84" s="25">
        <v>0.5</v>
      </c>
      <c r="G84" s="37">
        <f t="shared" si="1"/>
        <v>0</v>
      </c>
    </row>
    <row r="85" spans="1:7" x14ac:dyDescent="0.25">
      <c r="A85" s="22"/>
      <c r="B85" s="28" t="s">
        <v>82</v>
      </c>
      <c r="C85" s="24">
        <v>17.670000000000002</v>
      </c>
      <c r="E85" s="25">
        <v>17.670000000000002</v>
      </c>
      <c r="G85" s="37">
        <f t="shared" si="1"/>
        <v>0</v>
      </c>
    </row>
    <row r="86" spans="1:7" x14ac:dyDescent="0.25">
      <c r="A86" s="22"/>
      <c r="B86" s="28" t="s">
        <v>110</v>
      </c>
      <c r="C86" s="24">
        <v>3.31</v>
      </c>
      <c r="E86" s="25">
        <v>3.31</v>
      </c>
      <c r="G86" s="37">
        <f t="shared" si="1"/>
        <v>0</v>
      </c>
    </row>
    <row r="87" spans="1:7" x14ac:dyDescent="0.25">
      <c r="A87" s="22"/>
      <c r="B87" s="28" t="s">
        <v>108</v>
      </c>
      <c r="C87" s="24">
        <v>1</v>
      </c>
      <c r="E87" s="25">
        <v>1</v>
      </c>
      <c r="G87" s="37">
        <f t="shared" si="1"/>
        <v>0</v>
      </c>
    </row>
    <row r="88" spans="1:7" x14ac:dyDescent="0.25">
      <c r="A88" s="22"/>
      <c r="B88" s="28" t="s">
        <v>75</v>
      </c>
      <c r="C88" s="24">
        <v>3</v>
      </c>
      <c r="E88" s="25">
        <v>3</v>
      </c>
      <c r="G88" s="37">
        <f t="shared" si="1"/>
        <v>0</v>
      </c>
    </row>
    <row r="89" spans="1:7" x14ac:dyDescent="0.25">
      <c r="A89" s="22"/>
      <c r="B89" s="28" t="s">
        <v>76</v>
      </c>
      <c r="C89" s="24">
        <v>14</v>
      </c>
      <c r="E89" s="25">
        <v>14</v>
      </c>
      <c r="G89" s="37">
        <f t="shared" si="1"/>
        <v>0</v>
      </c>
    </row>
    <row r="90" spans="1:7" s="21" customFormat="1" x14ac:dyDescent="0.25">
      <c r="A90" s="18" t="s">
        <v>27</v>
      </c>
      <c r="B90" s="19" t="s">
        <v>20</v>
      </c>
      <c r="C90" s="20">
        <f>SUM(C92:C99)</f>
        <v>48.44</v>
      </c>
      <c r="E90" s="21">
        <v>48.44</v>
      </c>
      <c r="G90" s="37">
        <f t="shared" si="1"/>
        <v>0</v>
      </c>
    </row>
    <row r="91" spans="1:7" x14ac:dyDescent="0.25">
      <c r="A91" s="22"/>
      <c r="B91" s="27" t="s">
        <v>74</v>
      </c>
      <c r="C91" s="24"/>
      <c r="G91" s="37">
        <f t="shared" si="1"/>
        <v>0</v>
      </c>
    </row>
    <row r="92" spans="1:7" x14ac:dyDescent="0.25">
      <c r="A92" s="22"/>
      <c r="B92" s="28" t="s">
        <v>103</v>
      </c>
      <c r="C92" s="24">
        <v>2.5</v>
      </c>
      <c r="E92" s="25">
        <v>2.5</v>
      </c>
      <c r="G92" s="37">
        <f t="shared" si="1"/>
        <v>0</v>
      </c>
    </row>
    <row r="93" spans="1:7" ht="31.5" x14ac:dyDescent="0.25">
      <c r="A93" s="22"/>
      <c r="B93" s="28" t="s">
        <v>105</v>
      </c>
      <c r="C93" s="24">
        <v>1.5</v>
      </c>
      <c r="E93" s="25">
        <v>1.5</v>
      </c>
      <c r="G93" s="37">
        <f t="shared" si="1"/>
        <v>0</v>
      </c>
    </row>
    <row r="94" spans="1:7" x14ac:dyDescent="0.25">
      <c r="A94" s="22"/>
      <c r="B94" s="28" t="s">
        <v>106</v>
      </c>
      <c r="C94" s="24">
        <v>0.5</v>
      </c>
      <c r="E94" s="25">
        <v>0.5</v>
      </c>
      <c r="G94" s="37">
        <f t="shared" si="1"/>
        <v>0</v>
      </c>
    </row>
    <row r="95" spans="1:7" x14ac:dyDescent="0.25">
      <c r="A95" s="22"/>
      <c r="B95" s="28" t="s">
        <v>82</v>
      </c>
      <c r="C95" s="24">
        <v>23.19</v>
      </c>
      <c r="E95" s="25">
        <v>23.19</v>
      </c>
      <c r="G95" s="37">
        <f t="shared" si="1"/>
        <v>0</v>
      </c>
    </row>
    <row r="96" spans="1:7" x14ac:dyDescent="0.25">
      <c r="A96" s="22"/>
      <c r="B96" s="28" t="s">
        <v>107</v>
      </c>
      <c r="C96" s="24">
        <v>1</v>
      </c>
      <c r="E96" s="25">
        <v>1</v>
      </c>
      <c r="G96" s="37">
        <f t="shared" si="1"/>
        <v>0</v>
      </c>
    </row>
    <row r="97" spans="1:7" x14ac:dyDescent="0.25">
      <c r="A97" s="22"/>
      <c r="B97" s="28" t="s">
        <v>108</v>
      </c>
      <c r="C97" s="24">
        <v>0</v>
      </c>
      <c r="E97" s="25">
        <v>0</v>
      </c>
      <c r="G97" s="37">
        <f t="shared" si="1"/>
        <v>0</v>
      </c>
    </row>
    <row r="98" spans="1:7" x14ac:dyDescent="0.25">
      <c r="A98" s="22"/>
      <c r="B98" s="28" t="s">
        <v>75</v>
      </c>
      <c r="C98" s="24">
        <v>4</v>
      </c>
      <c r="E98" s="25">
        <v>4</v>
      </c>
      <c r="G98" s="37">
        <f t="shared" si="1"/>
        <v>0</v>
      </c>
    </row>
    <row r="99" spans="1:7" x14ac:dyDescent="0.25">
      <c r="A99" s="22"/>
      <c r="B99" s="28" t="s">
        <v>76</v>
      </c>
      <c r="C99" s="24">
        <v>15.75</v>
      </c>
      <c r="E99" s="25">
        <v>15.75</v>
      </c>
      <c r="G99" s="37">
        <f t="shared" si="1"/>
        <v>0</v>
      </c>
    </row>
    <row r="100" spans="1:7" s="21" customFormat="1" x14ac:dyDescent="0.25">
      <c r="A100" s="18" t="s">
        <v>28</v>
      </c>
      <c r="B100" s="19" t="s">
        <v>21</v>
      </c>
      <c r="C100" s="20">
        <f>SUM(C102:C109)</f>
        <v>44.56</v>
      </c>
      <c r="E100" s="21">
        <v>44.56</v>
      </c>
      <c r="G100" s="37">
        <f t="shared" si="1"/>
        <v>0</v>
      </c>
    </row>
    <row r="101" spans="1:7" x14ac:dyDescent="0.25">
      <c r="A101" s="22"/>
      <c r="B101" s="27" t="s">
        <v>74</v>
      </c>
      <c r="C101" s="24"/>
      <c r="G101" s="37">
        <f t="shared" si="1"/>
        <v>0</v>
      </c>
    </row>
    <row r="102" spans="1:7" x14ac:dyDescent="0.25">
      <c r="A102" s="22"/>
      <c r="B102" s="28" t="s">
        <v>103</v>
      </c>
      <c r="C102" s="24">
        <v>2.5</v>
      </c>
      <c r="E102" s="25">
        <v>2.5</v>
      </c>
      <c r="G102" s="37">
        <f t="shared" si="1"/>
        <v>0</v>
      </c>
    </row>
    <row r="103" spans="1:7" ht="31.5" x14ac:dyDescent="0.25">
      <c r="A103" s="22"/>
      <c r="B103" s="28" t="s">
        <v>105</v>
      </c>
      <c r="C103" s="24">
        <v>1.5</v>
      </c>
      <c r="E103" s="25">
        <v>1.5</v>
      </c>
      <c r="G103" s="37">
        <f t="shared" si="1"/>
        <v>0</v>
      </c>
    </row>
    <row r="104" spans="1:7" x14ac:dyDescent="0.25">
      <c r="A104" s="22"/>
      <c r="B104" s="28" t="s">
        <v>106</v>
      </c>
      <c r="C104" s="24">
        <v>0.5</v>
      </c>
      <c r="E104" s="25">
        <v>0.5</v>
      </c>
      <c r="G104" s="37">
        <f t="shared" si="1"/>
        <v>0</v>
      </c>
    </row>
    <row r="105" spans="1:7" x14ac:dyDescent="0.25">
      <c r="A105" s="22"/>
      <c r="B105" s="28" t="s">
        <v>82</v>
      </c>
      <c r="C105" s="24">
        <v>19.61</v>
      </c>
      <c r="E105" s="25">
        <v>19.61</v>
      </c>
      <c r="G105" s="37">
        <f t="shared" si="1"/>
        <v>0</v>
      </c>
    </row>
    <row r="106" spans="1:7" x14ac:dyDescent="0.25">
      <c r="A106" s="22"/>
      <c r="B106" s="28" t="s">
        <v>107</v>
      </c>
      <c r="C106" s="24">
        <v>1</v>
      </c>
      <c r="E106" s="25">
        <v>1</v>
      </c>
      <c r="G106" s="37">
        <f t="shared" si="1"/>
        <v>0</v>
      </c>
    </row>
    <row r="107" spans="1:7" x14ac:dyDescent="0.25">
      <c r="A107" s="22"/>
      <c r="B107" s="28" t="s">
        <v>108</v>
      </c>
      <c r="C107" s="24">
        <v>0</v>
      </c>
      <c r="E107" s="25">
        <v>0</v>
      </c>
      <c r="G107" s="37">
        <f t="shared" si="1"/>
        <v>0</v>
      </c>
    </row>
    <row r="108" spans="1:7" x14ac:dyDescent="0.25">
      <c r="A108" s="22"/>
      <c r="B108" s="28" t="s">
        <v>75</v>
      </c>
      <c r="C108" s="24">
        <v>3</v>
      </c>
      <c r="E108" s="25">
        <v>3</v>
      </c>
      <c r="G108" s="37">
        <f t="shared" si="1"/>
        <v>0</v>
      </c>
    </row>
    <row r="109" spans="1:7" x14ac:dyDescent="0.25">
      <c r="A109" s="22"/>
      <c r="B109" s="28" t="s">
        <v>76</v>
      </c>
      <c r="C109" s="24">
        <v>16.45</v>
      </c>
      <c r="E109" s="25">
        <v>16.45</v>
      </c>
      <c r="G109" s="37">
        <f t="shared" si="1"/>
        <v>0</v>
      </c>
    </row>
    <row r="110" spans="1:7" s="21" customFormat="1" x14ac:dyDescent="0.25">
      <c r="A110" s="18" t="s">
        <v>29</v>
      </c>
      <c r="B110" s="19" t="s">
        <v>22</v>
      </c>
      <c r="C110" s="20">
        <f>SUM(C112:C119)</f>
        <v>17.97</v>
      </c>
      <c r="E110" s="21">
        <v>17.97</v>
      </c>
      <c r="G110" s="37">
        <f t="shared" si="1"/>
        <v>0</v>
      </c>
    </row>
    <row r="111" spans="1:7" x14ac:dyDescent="0.25">
      <c r="A111" s="22"/>
      <c r="B111" s="27" t="s">
        <v>74</v>
      </c>
      <c r="C111" s="24"/>
      <c r="G111" s="37">
        <f t="shared" si="1"/>
        <v>0</v>
      </c>
    </row>
    <row r="112" spans="1:7" x14ac:dyDescent="0.25">
      <c r="A112" s="22"/>
      <c r="B112" s="28" t="s">
        <v>103</v>
      </c>
      <c r="C112" s="24">
        <v>1</v>
      </c>
      <c r="E112" s="25">
        <v>1</v>
      </c>
      <c r="G112" s="37">
        <f t="shared" si="1"/>
        <v>0</v>
      </c>
    </row>
    <row r="113" spans="1:7" ht="31.5" x14ac:dyDescent="0.25">
      <c r="A113" s="22"/>
      <c r="B113" s="28" t="s">
        <v>105</v>
      </c>
      <c r="C113" s="24">
        <v>0</v>
      </c>
      <c r="E113" s="25">
        <v>0</v>
      </c>
      <c r="G113" s="37">
        <f t="shared" si="1"/>
        <v>0</v>
      </c>
    </row>
    <row r="114" spans="1:7" x14ac:dyDescent="0.25">
      <c r="A114" s="22"/>
      <c r="B114" s="28" t="s">
        <v>106</v>
      </c>
      <c r="C114" s="24">
        <v>0</v>
      </c>
      <c r="E114" s="25">
        <v>0</v>
      </c>
      <c r="G114" s="37">
        <f t="shared" si="1"/>
        <v>0</v>
      </c>
    </row>
    <row r="115" spans="1:7" x14ac:dyDescent="0.25">
      <c r="A115" s="22"/>
      <c r="B115" s="28" t="s">
        <v>82</v>
      </c>
      <c r="C115" s="24">
        <v>7.22</v>
      </c>
      <c r="E115" s="25">
        <v>7.22</v>
      </c>
      <c r="G115" s="37">
        <f t="shared" si="1"/>
        <v>0</v>
      </c>
    </row>
    <row r="116" spans="1:7" x14ac:dyDescent="0.25">
      <c r="A116" s="22"/>
      <c r="B116" s="28" t="s">
        <v>107</v>
      </c>
      <c r="C116" s="24">
        <v>1</v>
      </c>
      <c r="E116" s="25">
        <v>1</v>
      </c>
      <c r="G116" s="37">
        <f t="shared" si="1"/>
        <v>0</v>
      </c>
    </row>
    <row r="117" spans="1:7" x14ac:dyDescent="0.25">
      <c r="A117" s="22"/>
      <c r="B117" s="28" t="s">
        <v>108</v>
      </c>
      <c r="C117" s="24">
        <v>0</v>
      </c>
      <c r="E117" s="25">
        <v>0</v>
      </c>
      <c r="G117" s="37">
        <f t="shared" si="1"/>
        <v>0</v>
      </c>
    </row>
    <row r="118" spans="1:7" x14ac:dyDescent="0.25">
      <c r="A118" s="22"/>
      <c r="B118" s="28" t="s">
        <v>75</v>
      </c>
      <c r="C118" s="24">
        <v>0.5</v>
      </c>
      <c r="E118" s="25">
        <v>0.5</v>
      </c>
      <c r="G118" s="37">
        <f t="shared" si="1"/>
        <v>0</v>
      </c>
    </row>
    <row r="119" spans="1:7" x14ac:dyDescent="0.25">
      <c r="A119" s="22"/>
      <c r="B119" s="28" t="s">
        <v>76</v>
      </c>
      <c r="C119" s="24">
        <v>8.25</v>
      </c>
      <c r="E119" s="25">
        <v>8.25</v>
      </c>
      <c r="G119" s="37">
        <f t="shared" si="1"/>
        <v>0</v>
      </c>
    </row>
    <row r="120" spans="1:7" s="21" customFormat="1" x14ac:dyDescent="0.25">
      <c r="A120" s="18" t="s">
        <v>30</v>
      </c>
      <c r="B120" s="19" t="s">
        <v>31</v>
      </c>
      <c r="C120" s="20">
        <f>SUM(C122:C129)</f>
        <v>35.42</v>
      </c>
      <c r="E120" s="21">
        <v>35.42</v>
      </c>
      <c r="G120" s="37">
        <f t="shared" si="1"/>
        <v>0</v>
      </c>
    </row>
    <row r="121" spans="1:7" x14ac:dyDescent="0.25">
      <c r="A121" s="22"/>
      <c r="B121" s="27" t="s">
        <v>74</v>
      </c>
      <c r="C121" s="24"/>
      <c r="G121" s="37">
        <f t="shared" si="1"/>
        <v>0</v>
      </c>
    </row>
    <row r="122" spans="1:7" x14ac:dyDescent="0.25">
      <c r="A122" s="22"/>
      <c r="B122" s="28" t="s">
        <v>103</v>
      </c>
      <c r="C122" s="24">
        <v>3.5</v>
      </c>
      <c r="E122" s="25">
        <v>3.5</v>
      </c>
      <c r="G122" s="37">
        <f t="shared" si="1"/>
        <v>0</v>
      </c>
    </row>
    <row r="123" spans="1:7" ht="31.5" x14ac:dyDescent="0.25">
      <c r="A123" s="22"/>
      <c r="B123" s="28" t="s">
        <v>105</v>
      </c>
      <c r="C123" s="24">
        <v>1</v>
      </c>
      <c r="E123" s="25">
        <v>1</v>
      </c>
      <c r="G123" s="37">
        <f t="shared" si="1"/>
        <v>0</v>
      </c>
    </row>
    <row r="124" spans="1:7" x14ac:dyDescent="0.25">
      <c r="A124" s="22"/>
      <c r="B124" s="28" t="s">
        <v>106</v>
      </c>
      <c r="C124" s="24">
        <v>0</v>
      </c>
      <c r="E124" s="25">
        <v>0</v>
      </c>
      <c r="G124" s="37">
        <f t="shared" si="1"/>
        <v>0</v>
      </c>
    </row>
    <row r="125" spans="1:7" x14ac:dyDescent="0.25">
      <c r="A125" s="22"/>
      <c r="B125" s="28" t="s">
        <v>82</v>
      </c>
      <c r="C125" s="24">
        <v>15.92</v>
      </c>
      <c r="E125" s="25">
        <v>15.92</v>
      </c>
      <c r="G125" s="37">
        <f t="shared" si="1"/>
        <v>0</v>
      </c>
    </row>
    <row r="126" spans="1:7" x14ac:dyDescent="0.25">
      <c r="A126" s="22"/>
      <c r="B126" s="28" t="s">
        <v>107</v>
      </c>
      <c r="C126" s="24">
        <v>3</v>
      </c>
      <c r="E126" s="25">
        <v>3</v>
      </c>
      <c r="G126" s="37">
        <f t="shared" si="1"/>
        <v>0</v>
      </c>
    </row>
    <row r="127" spans="1:7" x14ac:dyDescent="0.25">
      <c r="A127" s="22"/>
      <c r="B127" s="28" t="s">
        <v>108</v>
      </c>
      <c r="C127" s="24">
        <v>0</v>
      </c>
      <c r="E127" s="25">
        <v>0</v>
      </c>
      <c r="G127" s="37">
        <f t="shared" si="1"/>
        <v>0</v>
      </c>
    </row>
    <row r="128" spans="1:7" x14ac:dyDescent="0.25">
      <c r="A128" s="22"/>
      <c r="B128" s="28" t="s">
        <v>75</v>
      </c>
      <c r="C128" s="24">
        <v>4</v>
      </c>
      <c r="E128" s="25">
        <v>4</v>
      </c>
      <c r="G128" s="37">
        <f t="shared" si="1"/>
        <v>0</v>
      </c>
    </row>
    <row r="129" spans="1:7" x14ac:dyDescent="0.25">
      <c r="A129" s="22"/>
      <c r="B129" s="28" t="s">
        <v>76</v>
      </c>
      <c r="C129" s="24">
        <v>8</v>
      </c>
      <c r="E129" s="25">
        <v>8</v>
      </c>
      <c r="G129" s="37">
        <f t="shared" si="1"/>
        <v>0</v>
      </c>
    </row>
    <row r="130" spans="1:7" s="21" customFormat="1" x14ac:dyDescent="0.25">
      <c r="A130" s="18" t="s">
        <v>32</v>
      </c>
      <c r="B130" s="26" t="s">
        <v>33</v>
      </c>
      <c r="C130" s="20">
        <f>C132+C139</f>
        <v>41.61</v>
      </c>
      <c r="E130" s="21">
        <v>41.61</v>
      </c>
      <c r="G130" s="37">
        <f t="shared" si="1"/>
        <v>0</v>
      </c>
    </row>
    <row r="131" spans="1:7" x14ac:dyDescent="0.25">
      <c r="A131" s="22"/>
      <c r="B131" s="23" t="s">
        <v>83</v>
      </c>
      <c r="C131" s="24"/>
      <c r="G131" s="37">
        <f t="shared" si="1"/>
        <v>0</v>
      </c>
    </row>
    <row r="132" spans="1:7" s="21" customFormat="1" x14ac:dyDescent="0.25">
      <c r="A132" s="18" t="s">
        <v>34</v>
      </c>
      <c r="B132" s="19" t="s">
        <v>36</v>
      </c>
      <c r="C132" s="20">
        <f>SUM(C134:C138)</f>
        <v>22.22</v>
      </c>
      <c r="E132" s="21">
        <v>22.22</v>
      </c>
      <c r="G132" s="37">
        <f t="shared" si="1"/>
        <v>0</v>
      </c>
    </row>
    <row r="133" spans="1:7" x14ac:dyDescent="0.25">
      <c r="A133" s="22"/>
      <c r="B133" s="23" t="s">
        <v>74</v>
      </c>
      <c r="C133" s="24"/>
      <c r="G133" s="37">
        <f t="shared" si="1"/>
        <v>0</v>
      </c>
    </row>
    <row r="134" spans="1:7" x14ac:dyDescent="0.25">
      <c r="A134" s="22"/>
      <c r="B134" s="28" t="s">
        <v>103</v>
      </c>
      <c r="C134" s="24">
        <v>2</v>
      </c>
      <c r="E134" s="25">
        <v>2</v>
      </c>
      <c r="G134" s="37">
        <f t="shared" si="1"/>
        <v>0</v>
      </c>
    </row>
    <row r="135" spans="1:7" ht="31.5" x14ac:dyDescent="0.25">
      <c r="A135" s="22"/>
      <c r="B135" s="28" t="s">
        <v>105</v>
      </c>
      <c r="C135" s="24">
        <v>2</v>
      </c>
      <c r="E135" s="25">
        <v>2</v>
      </c>
      <c r="G135" s="37">
        <f t="shared" si="1"/>
        <v>0</v>
      </c>
    </row>
    <row r="136" spans="1:7" x14ac:dyDescent="0.25">
      <c r="A136" s="22"/>
      <c r="B136" s="28" t="s">
        <v>82</v>
      </c>
      <c r="C136" s="24">
        <v>12.22</v>
      </c>
      <c r="E136" s="25">
        <v>12.22</v>
      </c>
      <c r="G136" s="37">
        <f t="shared" si="1"/>
        <v>0</v>
      </c>
    </row>
    <row r="137" spans="1:7" x14ac:dyDescent="0.25">
      <c r="A137" s="22"/>
      <c r="B137" s="27" t="s">
        <v>75</v>
      </c>
      <c r="C137" s="24">
        <v>2</v>
      </c>
      <c r="E137" s="25">
        <v>2</v>
      </c>
      <c r="G137" s="37">
        <f t="shared" si="1"/>
        <v>0</v>
      </c>
    </row>
    <row r="138" spans="1:7" x14ac:dyDescent="0.25">
      <c r="A138" s="22"/>
      <c r="B138" s="27" t="s">
        <v>76</v>
      </c>
      <c r="C138" s="24">
        <v>4</v>
      </c>
      <c r="E138" s="25">
        <v>4</v>
      </c>
      <c r="G138" s="37">
        <f t="shared" si="1"/>
        <v>0</v>
      </c>
    </row>
    <row r="139" spans="1:7" s="21" customFormat="1" x14ac:dyDescent="0.25">
      <c r="A139" s="18" t="s">
        <v>35</v>
      </c>
      <c r="B139" s="19" t="s">
        <v>73</v>
      </c>
      <c r="C139" s="20">
        <f>C141+C142+C143+C144</f>
        <v>19.39</v>
      </c>
      <c r="E139" s="21">
        <v>19.39</v>
      </c>
      <c r="G139" s="37">
        <f t="shared" ref="G139:G202" si="2">C139-E139</f>
        <v>0</v>
      </c>
    </row>
    <row r="140" spans="1:7" x14ac:dyDescent="0.25">
      <c r="A140" s="22"/>
      <c r="B140" s="23" t="s">
        <v>74</v>
      </c>
      <c r="C140" s="24"/>
      <c r="G140" s="37">
        <f t="shared" si="2"/>
        <v>0</v>
      </c>
    </row>
    <row r="141" spans="1:7" x14ac:dyDescent="0.25">
      <c r="A141" s="22"/>
      <c r="B141" s="28" t="s">
        <v>103</v>
      </c>
      <c r="C141" s="24">
        <v>1</v>
      </c>
      <c r="E141" s="25">
        <v>1</v>
      </c>
      <c r="G141" s="37">
        <f t="shared" si="2"/>
        <v>0</v>
      </c>
    </row>
    <row r="142" spans="1:7" x14ac:dyDescent="0.25">
      <c r="A142" s="22"/>
      <c r="B142" s="29" t="s">
        <v>84</v>
      </c>
      <c r="C142" s="24">
        <v>15.89</v>
      </c>
      <c r="E142" s="25">
        <v>15.89</v>
      </c>
      <c r="G142" s="37">
        <f t="shared" si="2"/>
        <v>0</v>
      </c>
    </row>
    <row r="143" spans="1:7" x14ac:dyDescent="0.25">
      <c r="A143" s="22"/>
      <c r="B143" s="29" t="s">
        <v>85</v>
      </c>
      <c r="C143" s="24">
        <v>1.5</v>
      </c>
      <c r="E143" s="25">
        <v>1.5</v>
      </c>
      <c r="G143" s="37">
        <f t="shared" si="2"/>
        <v>0</v>
      </c>
    </row>
    <row r="144" spans="1:7" x14ac:dyDescent="0.25">
      <c r="A144" s="22"/>
      <c r="B144" s="29" t="s">
        <v>86</v>
      </c>
      <c r="C144" s="24">
        <v>1</v>
      </c>
      <c r="E144" s="25">
        <v>1</v>
      </c>
      <c r="G144" s="37">
        <f t="shared" si="2"/>
        <v>0</v>
      </c>
    </row>
    <row r="145" spans="1:7" s="21" customFormat="1" x14ac:dyDescent="0.25">
      <c r="A145" s="18" t="s">
        <v>42</v>
      </c>
      <c r="B145" s="26" t="s">
        <v>40</v>
      </c>
      <c r="C145" s="20">
        <f>C147</f>
        <v>119</v>
      </c>
      <c r="E145" s="21">
        <v>119</v>
      </c>
      <c r="G145" s="37">
        <f t="shared" si="2"/>
        <v>0</v>
      </c>
    </row>
    <row r="146" spans="1:7" x14ac:dyDescent="0.25">
      <c r="A146" s="22"/>
      <c r="B146" s="23" t="s">
        <v>4</v>
      </c>
      <c r="C146" s="24"/>
      <c r="G146" s="37">
        <f t="shared" si="2"/>
        <v>0</v>
      </c>
    </row>
    <row r="147" spans="1:7" s="21" customFormat="1" x14ac:dyDescent="0.25">
      <c r="A147" s="18" t="s">
        <v>43</v>
      </c>
      <c r="B147" s="19" t="s">
        <v>41</v>
      </c>
      <c r="C147" s="20">
        <f>C149+C150+C151+C152+C153</f>
        <v>119</v>
      </c>
      <c r="E147" s="21">
        <v>119</v>
      </c>
      <c r="G147" s="37">
        <f t="shared" si="2"/>
        <v>0</v>
      </c>
    </row>
    <row r="148" spans="1:7" x14ac:dyDescent="0.25">
      <c r="A148" s="22"/>
      <c r="B148" s="23" t="s">
        <v>74</v>
      </c>
      <c r="C148" s="24"/>
      <c r="G148" s="37">
        <f t="shared" si="2"/>
        <v>0</v>
      </c>
    </row>
    <row r="149" spans="1:7" x14ac:dyDescent="0.25">
      <c r="A149" s="22"/>
      <c r="B149" s="23" t="s">
        <v>87</v>
      </c>
      <c r="C149" s="24">
        <v>22</v>
      </c>
      <c r="E149" s="25">
        <v>22</v>
      </c>
      <c r="G149" s="37">
        <f t="shared" si="2"/>
        <v>0</v>
      </c>
    </row>
    <row r="150" spans="1:7" x14ac:dyDescent="0.25">
      <c r="A150" s="22"/>
      <c r="B150" s="23" t="s">
        <v>88</v>
      </c>
      <c r="C150" s="24">
        <v>46</v>
      </c>
      <c r="E150" s="25">
        <v>46</v>
      </c>
      <c r="G150" s="37">
        <f t="shared" si="2"/>
        <v>0</v>
      </c>
    </row>
    <row r="151" spans="1:7" x14ac:dyDescent="0.25">
      <c r="A151" s="22"/>
      <c r="B151" s="23" t="s">
        <v>89</v>
      </c>
      <c r="C151" s="24">
        <v>8</v>
      </c>
      <c r="E151" s="25">
        <v>8</v>
      </c>
      <c r="G151" s="37">
        <f t="shared" si="2"/>
        <v>0</v>
      </c>
    </row>
    <row r="152" spans="1:7" x14ac:dyDescent="0.25">
      <c r="A152" s="22"/>
      <c r="B152" s="23" t="s">
        <v>90</v>
      </c>
      <c r="C152" s="24">
        <v>12</v>
      </c>
      <c r="E152" s="25">
        <v>12</v>
      </c>
      <c r="G152" s="37">
        <f t="shared" si="2"/>
        <v>0</v>
      </c>
    </row>
    <row r="153" spans="1:7" x14ac:dyDescent="0.25">
      <c r="A153" s="22"/>
      <c r="B153" s="23" t="s">
        <v>91</v>
      </c>
      <c r="C153" s="24">
        <v>31</v>
      </c>
      <c r="E153" s="25">
        <v>31</v>
      </c>
      <c r="G153" s="37">
        <f t="shared" si="2"/>
        <v>0</v>
      </c>
    </row>
    <row r="154" spans="1:7" s="21" customFormat="1" x14ac:dyDescent="0.25">
      <c r="A154" s="18" t="s">
        <v>44</v>
      </c>
      <c r="B154" s="26" t="s">
        <v>45</v>
      </c>
      <c r="C154" s="20">
        <f>C156+C161+C166+C169</f>
        <v>9.5</v>
      </c>
      <c r="E154" s="21">
        <v>9.5</v>
      </c>
      <c r="G154" s="37">
        <f t="shared" si="2"/>
        <v>0</v>
      </c>
    </row>
    <row r="155" spans="1:7" x14ac:dyDescent="0.25">
      <c r="A155" s="22"/>
      <c r="B155" s="23" t="s">
        <v>4</v>
      </c>
      <c r="C155" s="24"/>
      <c r="G155" s="37">
        <f t="shared" si="2"/>
        <v>0</v>
      </c>
    </row>
    <row r="156" spans="1:7" s="21" customFormat="1" x14ac:dyDescent="0.25">
      <c r="A156" s="18" t="s">
        <v>59</v>
      </c>
      <c r="B156" s="19" t="s">
        <v>46</v>
      </c>
      <c r="C156" s="20">
        <f>C158+C159+C160</f>
        <v>3</v>
      </c>
      <c r="E156" s="21">
        <v>3</v>
      </c>
      <c r="G156" s="37">
        <f t="shared" si="2"/>
        <v>0</v>
      </c>
    </row>
    <row r="157" spans="1:7" x14ac:dyDescent="0.25">
      <c r="A157" s="22"/>
      <c r="B157" s="23" t="s">
        <v>74</v>
      </c>
      <c r="C157" s="24"/>
      <c r="G157" s="37">
        <f t="shared" si="2"/>
        <v>0</v>
      </c>
    </row>
    <row r="158" spans="1:7" x14ac:dyDescent="0.25">
      <c r="A158" s="22"/>
      <c r="B158" s="27" t="s">
        <v>92</v>
      </c>
      <c r="C158" s="24">
        <v>1</v>
      </c>
      <c r="E158" s="25">
        <v>1</v>
      </c>
      <c r="G158" s="37">
        <f t="shared" si="2"/>
        <v>0</v>
      </c>
    </row>
    <row r="159" spans="1:7" x14ac:dyDescent="0.25">
      <c r="A159" s="22"/>
      <c r="B159" s="27" t="s">
        <v>75</v>
      </c>
      <c r="C159" s="24">
        <v>1</v>
      </c>
      <c r="E159" s="25">
        <v>1</v>
      </c>
      <c r="G159" s="37">
        <f t="shared" si="2"/>
        <v>0</v>
      </c>
    </row>
    <row r="160" spans="1:7" x14ac:dyDescent="0.25">
      <c r="A160" s="22"/>
      <c r="B160" s="27" t="s">
        <v>93</v>
      </c>
      <c r="C160" s="24">
        <v>1</v>
      </c>
      <c r="E160" s="25">
        <v>1</v>
      </c>
      <c r="G160" s="37">
        <f t="shared" si="2"/>
        <v>0</v>
      </c>
    </row>
    <row r="161" spans="1:7" s="21" customFormat="1" x14ac:dyDescent="0.25">
      <c r="A161" s="18" t="s">
        <v>60</v>
      </c>
      <c r="B161" s="19" t="s">
        <v>47</v>
      </c>
      <c r="C161" s="20">
        <f>C163+C164+C165</f>
        <v>2.5</v>
      </c>
      <c r="E161" s="21">
        <v>2.5</v>
      </c>
      <c r="G161" s="37">
        <f t="shared" si="2"/>
        <v>0</v>
      </c>
    </row>
    <row r="162" spans="1:7" x14ac:dyDescent="0.25">
      <c r="A162" s="22"/>
      <c r="B162" s="23" t="s">
        <v>74</v>
      </c>
      <c r="C162" s="24"/>
      <c r="G162" s="37">
        <f t="shared" si="2"/>
        <v>0</v>
      </c>
    </row>
    <row r="163" spans="1:7" x14ac:dyDescent="0.25">
      <c r="A163" s="22"/>
      <c r="B163" s="27" t="s">
        <v>92</v>
      </c>
      <c r="C163" s="24">
        <v>1</v>
      </c>
      <c r="E163" s="25">
        <v>1</v>
      </c>
      <c r="G163" s="37">
        <f t="shared" si="2"/>
        <v>0</v>
      </c>
    </row>
    <row r="164" spans="1:7" x14ac:dyDescent="0.25">
      <c r="A164" s="22"/>
      <c r="B164" s="27" t="s">
        <v>75</v>
      </c>
      <c r="C164" s="24">
        <v>1</v>
      </c>
      <c r="E164" s="25">
        <v>1</v>
      </c>
      <c r="G164" s="37">
        <f t="shared" si="2"/>
        <v>0</v>
      </c>
    </row>
    <row r="165" spans="1:7" x14ac:dyDescent="0.25">
      <c r="A165" s="22"/>
      <c r="B165" s="27" t="s">
        <v>93</v>
      </c>
      <c r="C165" s="24">
        <v>0.5</v>
      </c>
      <c r="E165" s="25">
        <v>0.5</v>
      </c>
      <c r="G165" s="37">
        <f t="shared" si="2"/>
        <v>0</v>
      </c>
    </row>
    <row r="166" spans="1:7" s="21" customFormat="1" x14ac:dyDescent="0.25">
      <c r="A166" s="18" t="s">
        <v>61</v>
      </c>
      <c r="B166" s="19" t="s">
        <v>48</v>
      </c>
      <c r="C166" s="20">
        <f>C168</f>
        <v>1</v>
      </c>
      <c r="E166" s="21">
        <v>1</v>
      </c>
      <c r="G166" s="37">
        <f t="shared" si="2"/>
        <v>0</v>
      </c>
    </row>
    <row r="167" spans="1:7" x14ac:dyDescent="0.25">
      <c r="A167" s="22"/>
      <c r="B167" s="23" t="s">
        <v>74</v>
      </c>
      <c r="C167" s="24"/>
      <c r="G167" s="37">
        <f t="shared" si="2"/>
        <v>0</v>
      </c>
    </row>
    <row r="168" spans="1:7" x14ac:dyDescent="0.25">
      <c r="A168" s="22"/>
      <c r="B168" s="27" t="s">
        <v>92</v>
      </c>
      <c r="C168" s="24">
        <v>1</v>
      </c>
      <c r="E168" s="25">
        <v>1</v>
      </c>
      <c r="G168" s="37">
        <f t="shared" si="2"/>
        <v>0</v>
      </c>
    </row>
    <row r="169" spans="1:7" s="21" customFormat="1" x14ac:dyDescent="0.25">
      <c r="A169" s="18" t="s">
        <v>62</v>
      </c>
      <c r="B169" s="19" t="s">
        <v>49</v>
      </c>
      <c r="C169" s="20">
        <f>C171+C172</f>
        <v>3</v>
      </c>
      <c r="E169" s="21">
        <v>3</v>
      </c>
      <c r="G169" s="37">
        <f t="shared" si="2"/>
        <v>0</v>
      </c>
    </row>
    <row r="170" spans="1:7" x14ac:dyDescent="0.25">
      <c r="A170" s="22"/>
      <c r="B170" s="23" t="s">
        <v>74</v>
      </c>
      <c r="C170" s="24"/>
      <c r="G170" s="37">
        <f t="shared" si="2"/>
        <v>0</v>
      </c>
    </row>
    <row r="171" spans="1:7" x14ac:dyDescent="0.25">
      <c r="A171" s="22"/>
      <c r="B171" s="27" t="s">
        <v>92</v>
      </c>
      <c r="C171" s="24">
        <v>1</v>
      </c>
      <c r="E171" s="25">
        <v>1</v>
      </c>
      <c r="G171" s="37">
        <f t="shared" si="2"/>
        <v>0</v>
      </c>
    </row>
    <row r="172" spans="1:7" x14ac:dyDescent="0.25">
      <c r="A172" s="22"/>
      <c r="B172" s="27" t="s">
        <v>75</v>
      </c>
      <c r="C172" s="24">
        <v>2</v>
      </c>
      <c r="E172" s="25">
        <v>2</v>
      </c>
      <c r="G172" s="37">
        <f t="shared" si="2"/>
        <v>0</v>
      </c>
    </row>
    <row r="173" spans="1:7" s="21" customFormat="1" x14ac:dyDescent="0.25">
      <c r="A173" s="18" t="s">
        <v>50</v>
      </c>
      <c r="B173" s="26" t="s">
        <v>51</v>
      </c>
      <c r="C173" s="20">
        <f>C175+C180+C185+C190</f>
        <v>45.25</v>
      </c>
      <c r="E173" s="21">
        <v>45.25</v>
      </c>
      <c r="G173" s="37">
        <f t="shared" si="2"/>
        <v>0</v>
      </c>
    </row>
    <row r="174" spans="1:7" x14ac:dyDescent="0.25">
      <c r="A174" s="22"/>
      <c r="B174" s="23" t="s">
        <v>4</v>
      </c>
      <c r="C174" s="24"/>
      <c r="G174" s="37">
        <f t="shared" si="2"/>
        <v>0</v>
      </c>
    </row>
    <row r="175" spans="1:7" s="21" customFormat="1" x14ac:dyDescent="0.25">
      <c r="A175" s="18" t="s">
        <v>63</v>
      </c>
      <c r="B175" s="19" t="s">
        <v>52</v>
      </c>
      <c r="C175" s="20">
        <f>C177+C178+C179</f>
        <v>29</v>
      </c>
      <c r="E175" s="21">
        <v>29</v>
      </c>
      <c r="G175" s="37">
        <f t="shared" si="2"/>
        <v>0</v>
      </c>
    </row>
    <row r="176" spans="1:7" x14ac:dyDescent="0.25">
      <c r="A176" s="22"/>
      <c r="B176" s="23" t="s">
        <v>74</v>
      </c>
      <c r="C176" s="24"/>
      <c r="G176" s="37">
        <f t="shared" si="2"/>
        <v>0</v>
      </c>
    </row>
    <row r="177" spans="1:7" x14ac:dyDescent="0.25">
      <c r="A177" s="22"/>
      <c r="B177" s="27" t="s">
        <v>92</v>
      </c>
      <c r="C177" s="24">
        <v>1</v>
      </c>
      <c r="E177" s="25">
        <v>1</v>
      </c>
      <c r="G177" s="37">
        <f t="shared" si="2"/>
        <v>0</v>
      </c>
    </row>
    <row r="178" spans="1:7" x14ac:dyDescent="0.25">
      <c r="A178" s="22"/>
      <c r="B178" s="27" t="s">
        <v>75</v>
      </c>
      <c r="C178" s="24">
        <v>14</v>
      </c>
      <c r="E178" s="25">
        <v>14</v>
      </c>
      <c r="G178" s="37">
        <f t="shared" si="2"/>
        <v>0</v>
      </c>
    </row>
    <row r="179" spans="1:7" x14ac:dyDescent="0.25">
      <c r="A179" s="22"/>
      <c r="B179" s="27" t="s">
        <v>95</v>
      </c>
      <c r="C179" s="24">
        <f>6+8</f>
        <v>14</v>
      </c>
      <c r="E179" s="25">
        <v>14</v>
      </c>
      <c r="G179" s="37">
        <f t="shared" si="2"/>
        <v>0</v>
      </c>
    </row>
    <row r="180" spans="1:7" s="21" customFormat="1" x14ac:dyDescent="0.25">
      <c r="A180" s="18" t="s">
        <v>64</v>
      </c>
      <c r="B180" s="19" t="s">
        <v>53</v>
      </c>
      <c r="C180" s="20">
        <f>C182+C183+C184</f>
        <v>9</v>
      </c>
      <c r="E180" s="21">
        <v>9</v>
      </c>
      <c r="G180" s="37">
        <f t="shared" si="2"/>
        <v>0</v>
      </c>
    </row>
    <row r="181" spans="1:7" x14ac:dyDescent="0.25">
      <c r="A181" s="22"/>
      <c r="B181" s="23" t="s">
        <v>74</v>
      </c>
      <c r="C181" s="24"/>
      <c r="G181" s="37">
        <f t="shared" si="2"/>
        <v>0</v>
      </c>
    </row>
    <row r="182" spans="1:7" x14ac:dyDescent="0.25">
      <c r="A182" s="22"/>
      <c r="B182" s="27" t="s">
        <v>92</v>
      </c>
      <c r="C182" s="24">
        <v>1</v>
      </c>
      <c r="E182" s="25">
        <v>1</v>
      </c>
      <c r="G182" s="37">
        <f t="shared" si="2"/>
        <v>0</v>
      </c>
    </row>
    <row r="183" spans="1:7" x14ac:dyDescent="0.25">
      <c r="A183" s="22"/>
      <c r="B183" s="27" t="s">
        <v>75</v>
      </c>
      <c r="C183" s="24">
        <v>3</v>
      </c>
      <c r="E183" s="25">
        <v>3</v>
      </c>
      <c r="G183" s="37">
        <f t="shared" si="2"/>
        <v>0</v>
      </c>
    </row>
    <row r="184" spans="1:7" x14ac:dyDescent="0.25">
      <c r="A184" s="22"/>
      <c r="B184" s="27" t="s">
        <v>95</v>
      </c>
      <c r="C184" s="24">
        <v>5</v>
      </c>
      <c r="E184" s="25">
        <v>5</v>
      </c>
      <c r="G184" s="37">
        <f t="shared" si="2"/>
        <v>0</v>
      </c>
    </row>
    <row r="185" spans="1:7" s="21" customFormat="1" x14ac:dyDescent="0.25">
      <c r="A185" s="18" t="s">
        <v>65</v>
      </c>
      <c r="B185" s="19" t="s">
        <v>54</v>
      </c>
      <c r="C185" s="20">
        <f>C187+C188+C189</f>
        <v>4.75</v>
      </c>
      <c r="E185" s="21">
        <v>4.75</v>
      </c>
      <c r="G185" s="37">
        <f t="shared" si="2"/>
        <v>0</v>
      </c>
    </row>
    <row r="186" spans="1:7" x14ac:dyDescent="0.25">
      <c r="A186" s="22"/>
      <c r="B186" s="23" t="s">
        <v>74</v>
      </c>
      <c r="C186" s="24" t="s">
        <v>94</v>
      </c>
      <c r="E186" s="25" t="s">
        <v>94</v>
      </c>
      <c r="G186" s="37" t="e">
        <f t="shared" si="2"/>
        <v>#VALUE!</v>
      </c>
    </row>
    <row r="187" spans="1:7" x14ac:dyDescent="0.25">
      <c r="A187" s="22"/>
      <c r="B187" s="27" t="s">
        <v>92</v>
      </c>
      <c r="C187" s="24">
        <v>1</v>
      </c>
      <c r="E187" s="25">
        <v>1</v>
      </c>
      <c r="G187" s="37">
        <f t="shared" si="2"/>
        <v>0</v>
      </c>
    </row>
    <row r="188" spans="1:7" x14ac:dyDescent="0.25">
      <c r="A188" s="22"/>
      <c r="B188" s="27" t="s">
        <v>75</v>
      </c>
      <c r="C188" s="24">
        <v>2.25</v>
      </c>
      <c r="E188" s="25">
        <v>2.25</v>
      </c>
      <c r="G188" s="37">
        <f t="shared" si="2"/>
        <v>0</v>
      </c>
    </row>
    <row r="189" spans="1:7" x14ac:dyDescent="0.25">
      <c r="A189" s="22"/>
      <c r="B189" s="27" t="s">
        <v>95</v>
      </c>
      <c r="C189" s="24">
        <v>1.5</v>
      </c>
      <c r="E189" s="25">
        <v>1.5</v>
      </c>
      <c r="G189" s="37">
        <f t="shared" si="2"/>
        <v>0</v>
      </c>
    </row>
    <row r="190" spans="1:7" s="21" customFormat="1" x14ac:dyDescent="0.25">
      <c r="A190" s="18" t="s">
        <v>66</v>
      </c>
      <c r="B190" s="19" t="s">
        <v>55</v>
      </c>
      <c r="C190" s="20">
        <f>C192+C193</f>
        <v>2.5</v>
      </c>
      <c r="E190" s="21">
        <v>2.5</v>
      </c>
      <c r="G190" s="37">
        <f t="shared" si="2"/>
        <v>0</v>
      </c>
    </row>
    <row r="191" spans="1:7" x14ac:dyDescent="0.25">
      <c r="A191" s="22"/>
      <c r="B191" s="23" t="s">
        <v>74</v>
      </c>
      <c r="C191" s="24"/>
      <c r="G191" s="37">
        <f t="shared" si="2"/>
        <v>0</v>
      </c>
    </row>
    <row r="192" spans="1:7" x14ac:dyDescent="0.25">
      <c r="A192" s="22"/>
      <c r="B192" s="27" t="s">
        <v>92</v>
      </c>
      <c r="C192" s="24">
        <v>1</v>
      </c>
      <c r="E192" s="25">
        <v>1</v>
      </c>
      <c r="G192" s="37">
        <f t="shared" si="2"/>
        <v>0</v>
      </c>
    </row>
    <row r="193" spans="1:7" x14ac:dyDescent="0.25">
      <c r="A193" s="22"/>
      <c r="B193" s="27" t="s">
        <v>95</v>
      </c>
      <c r="C193" s="24">
        <v>1.5</v>
      </c>
      <c r="E193" s="25">
        <v>1.5</v>
      </c>
      <c r="G193" s="37">
        <f t="shared" si="2"/>
        <v>0</v>
      </c>
    </row>
    <row r="194" spans="1:7" s="21" customFormat="1" x14ac:dyDescent="0.25">
      <c r="A194" s="18" t="s">
        <v>56</v>
      </c>
      <c r="B194" s="26" t="s">
        <v>57</v>
      </c>
      <c r="C194" s="20">
        <f>C196</f>
        <v>6</v>
      </c>
      <c r="E194" s="21">
        <v>6</v>
      </c>
      <c r="G194" s="37">
        <f t="shared" si="2"/>
        <v>0</v>
      </c>
    </row>
    <row r="195" spans="1:7" x14ac:dyDescent="0.25">
      <c r="A195" s="22"/>
      <c r="B195" s="23" t="s">
        <v>4</v>
      </c>
      <c r="C195" s="24"/>
      <c r="G195" s="37">
        <f t="shared" si="2"/>
        <v>0</v>
      </c>
    </row>
    <row r="196" spans="1:7" x14ac:dyDescent="0.25">
      <c r="A196" s="22" t="s">
        <v>67</v>
      </c>
      <c r="B196" s="23" t="s">
        <v>58</v>
      </c>
      <c r="C196" s="24">
        <f>C198</f>
        <v>6</v>
      </c>
      <c r="E196" s="25">
        <v>6</v>
      </c>
      <c r="G196" s="37">
        <f t="shared" si="2"/>
        <v>0</v>
      </c>
    </row>
    <row r="197" spans="1:7" x14ac:dyDescent="0.25">
      <c r="A197" s="22"/>
      <c r="B197" s="23" t="s">
        <v>74</v>
      </c>
      <c r="C197" s="24"/>
      <c r="G197" s="37">
        <f t="shared" si="2"/>
        <v>0</v>
      </c>
    </row>
    <row r="198" spans="1:7" x14ac:dyDescent="0.25">
      <c r="A198" s="22"/>
      <c r="B198" s="27" t="s">
        <v>75</v>
      </c>
      <c r="C198" s="24">
        <v>6</v>
      </c>
      <c r="E198" s="25">
        <v>6</v>
      </c>
      <c r="G198" s="37">
        <f t="shared" si="2"/>
        <v>0</v>
      </c>
    </row>
    <row r="199" spans="1:7" s="21" customFormat="1" x14ac:dyDescent="0.25">
      <c r="A199" s="18" t="s">
        <v>68</v>
      </c>
      <c r="B199" s="26" t="s">
        <v>69</v>
      </c>
      <c r="C199" s="20">
        <f>C201+C204</f>
        <v>18</v>
      </c>
      <c r="E199" s="21">
        <v>18</v>
      </c>
      <c r="G199" s="37">
        <f t="shared" si="2"/>
        <v>0</v>
      </c>
    </row>
    <row r="200" spans="1:7" x14ac:dyDescent="0.25">
      <c r="A200" s="22"/>
      <c r="B200" s="23" t="s">
        <v>4</v>
      </c>
      <c r="C200" s="24"/>
      <c r="G200" s="37">
        <f t="shared" si="2"/>
        <v>0</v>
      </c>
    </row>
    <row r="201" spans="1:7" x14ac:dyDescent="0.25">
      <c r="A201" s="22"/>
      <c r="B201" s="23" t="s">
        <v>70</v>
      </c>
      <c r="C201" s="24">
        <f>C203</f>
        <v>16</v>
      </c>
      <c r="E201" s="25">
        <v>16</v>
      </c>
      <c r="G201" s="37">
        <f t="shared" si="2"/>
        <v>0</v>
      </c>
    </row>
    <row r="202" spans="1:7" x14ac:dyDescent="0.25">
      <c r="A202" s="22"/>
      <c r="B202" s="23" t="s">
        <v>74</v>
      </c>
      <c r="C202" s="24"/>
      <c r="G202" s="37">
        <f t="shared" si="2"/>
        <v>0</v>
      </c>
    </row>
    <row r="203" spans="1:7" x14ac:dyDescent="0.25">
      <c r="A203" s="22"/>
      <c r="B203" s="27" t="s">
        <v>75</v>
      </c>
      <c r="C203" s="24">
        <v>16</v>
      </c>
      <c r="E203" s="25">
        <v>16</v>
      </c>
      <c r="G203" s="37">
        <f t="shared" ref="G203:G219" si="3">C203-E203</f>
        <v>0</v>
      </c>
    </row>
    <row r="204" spans="1:7" x14ac:dyDescent="0.25">
      <c r="A204" s="22"/>
      <c r="B204" s="23" t="s">
        <v>71</v>
      </c>
      <c r="C204" s="24">
        <f>C206</f>
        <v>2</v>
      </c>
      <c r="E204" s="25">
        <v>2</v>
      </c>
      <c r="G204" s="37">
        <f t="shared" si="3"/>
        <v>0</v>
      </c>
    </row>
    <row r="205" spans="1:7" x14ac:dyDescent="0.25">
      <c r="A205" s="22"/>
      <c r="B205" s="23" t="s">
        <v>74</v>
      </c>
      <c r="C205" s="24"/>
      <c r="G205" s="37">
        <f t="shared" si="3"/>
        <v>0</v>
      </c>
    </row>
    <row r="206" spans="1:7" x14ac:dyDescent="0.25">
      <c r="A206" s="22"/>
      <c r="B206" s="27" t="s">
        <v>75</v>
      </c>
      <c r="C206" s="24">
        <v>2</v>
      </c>
      <c r="E206" s="25">
        <v>2</v>
      </c>
      <c r="G206" s="37">
        <f t="shared" si="3"/>
        <v>0</v>
      </c>
    </row>
    <row r="207" spans="1:7" s="21" customFormat="1" ht="47.25" x14ac:dyDescent="0.25">
      <c r="A207" s="18" t="s">
        <v>97</v>
      </c>
      <c r="B207" s="30" t="s">
        <v>98</v>
      </c>
      <c r="C207" s="20">
        <f>C209+C210</f>
        <v>4</v>
      </c>
      <c r="E207" s="21">
        <v>4</v>
      </c>
      <c r="G207" s="37">
        <f t="shared" si="3"/>
        <v>0</v>
      </c>
    </row>
    <row r="208" spans="1:7" x14ac:dyDescent="0.25">
      <c r="A208" s="22"/>
      <c r="B208" s="23" t="s">
        <v>74</v>
      </c>
      <c r="C208" s="24" t="s">
        <v>94</v>
      </c>
      <c r="E208" s="25" t="s">
        <v>94</v>
      </c>
      <c r="G208" s="37"/>
    </row>
    <row r="209" spans="1:7" x14ac:dyDescent="0.25">
      <c r="A209" s="22"/>
      <c r="B209" s="27" t="s">
        <v>99</v>
      </c>
      <c r="C209" s="24">
        <v>3</v>
      </c>
      <c r="E209" s="25">
        <v>3</v>
      </c>
      <c r="G209" s="37">
        <f t="shared" si="3"/>
        <v>0</v>
      </c>
    </row>
    <row r="210" spans="1:7" x14ac:dyDescent="0.25">
      <c r="A210" s="22"/>
      <c r="B210" s="27" t="s">
        <v>100</v>
      </c>
      <c r="C210" s="24">
        <v>1</v>
      </c>
      <c r="E210" s="25">
        <v>1</v>
      </c>
      <c r="G210" s="37">
        <f t="shared" si="3"/>
        <v>0</v>
      </c>
    </row>
    <row r="211" spans="1:7" s="21" customFormat="1" x14ac:dyDescent="0.25">
      <c r="A211" s="38" t="s">
        <v>72</v>
      </c>
      <c r="B211" s="39"/>
      <c r="C211" s="20">
        <f>C207+C199+C194+C173+C154+C145+C130+C58+C17+C10</f>
        <v>821.74</v>
      </c>
      <c r="E211" s="21">
        <v>818.74</v>
      </c>
      <c r="G211" s="37">
        <f t="shared" si="3"/>
        <v>3</v>
      </c>
    </row>
    <row r="212" spans="1:7" x14ac:dyDescent="0.25">
      <c r="B212" s="32"/>
      <c r="G212" s="37">
        <f t="shared" si="3"/>
        <v>0</v>
      </c>
    </row>
    <row r="213" spans="1:7" x14ac:dyDescent="0.25">
      <c r="B213" s="32"/>
      <c r="G213" s="37">
        <f t="shared" si="3"/>
        <v>0</v>
      </c>
    </row>
    <row r="214" spans="1:7" x14ac:dyDescent="0.25">
      <c r="A214" s="34" t="s">
        <v>116</v>
      </c>
      <c r="B214" s="32"/>
      <c r="C214" s="35" t="s">
        <v>117</v>
      </c>
      <c r="G214" s="37"/>
    </row>
    <row r="215" spans="1:7" x14ac:dyDescent="0.25">
      <c r="B215" s="32"/>
      <c r="G215" s="37">
        <f t="shared" si="3"/>
        <v>0</v>
      </c>
    </row>
    <row r="216" spans="1:7" x14ac:dyDescent="0.25">
      <c r="B216" s="32"/>
      <c r="G216" s="37">
        <f t="shared" si="3"/>
        <v>0</v>
      </c>
    </row>
    <row r="217" spans="1:7" x14ac:dyDescent="0.25">
      <c r="G217" s="37">
        <f t="shared" si="3"/>
        <v>0</v>
      </c>
    </row>
    <row r="218" spans="1:7" x14ac:dyDescent="0.25">
      <c r="G218" s="37">
        <f t="shared" si="3"/>
        <v>0</v>
      </c>
    </row>
    <row r="219" spans="1:7" x14ac:dyDescent="0.25">
      <c r="C219" s="33">
        <v>820.74</v>
      </c>
      <c r="E219" s="25">
        <v>818.74</v>
      </c>
      <c r="G219" s="37">
        <f t="shared" si="3"/>
        <v>2</v>
      </c>
    </row>
  </sheetData>
  <mergeCells count="1">
    <mergeCell ref="A211:B21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1</vt:lpstr>
      <vt:lpstr>'дод 1'!Заголовки_для_друку</vt:lpstr>
      <vt:lpstr>'дод 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delux</cp:lastModifiedBy>
  <cp:lastPrinted>2019-12-19T11:50:42Z</cp:lastPrinted>
  <dcterms:created xsi:type="dcterms:W3CDTF">2016-10-04T12:52:10Z</dcterms:created>
  <dcterms:modified xsi:type="dcterms:W3CDTF">2020-03-30T07:18:54Z</dcterms:modified>
</cp:coreProperties>
</file>