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ЦяКнига"/>
  <bookViews>
    <workbookView xWindow="0" yWindow="0" windowWidth="22260" windowHeight="12645"/>
  </bookViews>
  <sheets>
    <sheet name="Розрахунок коригуванн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48" i="1" l="1"/>
  <c r="S48" i="1"/>
  <c r="M48" i="1" l="1"/>
  <c r="M49" i="1" l="1"/>
  <c r="S44" i="1" l="1"/>
  <c r="P44" i="1"/>
  <c r="T44" i="1" l="1"/>
  <c r="Q44" i="1"/>
  <c r="R44" i="1" l="1"/>
  <c r="M44" i="1" l="1"/>
  <c r="P43" i="1"/>
  <c r="K44" i="1"/>
  <c r="L44" i="1" s="1"/>
  <c r="O44" i="1" l="1"/>
  <c r="N44" i="1"/>
</calcChain>
</file>

<file path=xl/comments1.xml><?xml version="1.0" encoding="utf-8"?>
<comments xmlns="http://schemas.openxmlformats.org/spreadsheetml/2006/main">
  <authors>
    <author>Автор</author>
  </authors>
  <commentList>
    <comment ref="F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запчасти на бульдозер
</t>
        </r>
      </text>
    </comment>
    <comment ref="L10" authorId="0" shape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запчасти на бульдозер
</t>
        </r>
      </text>
    </comment>
  </commentList>
</comments>
</file>

<file path=xl/sharedStrings.xml><?xml version="1.0" encoding="utf-8"?>
<sst xmlns="http://schemas.openxmlformats.org/spreadsheetml/2006/main" count="102" uniqueCount="86">
  <si>
    <t>№</t>
  </si>
  <si>
    <t>Показник</t>
  </si>
  <si>
    <t>Код рядка</t>
  </si>
  <si>
    <t>ЗБИРАННЯ ТА ПЕРЕВЕЗЕННЯ</t>
  </si>
  <si>
    <t>ВИДАЛЕННЯ</t>
  </si>
  <si>
    <t>УПРАВЛІННЯ ПОБУТОВИМИ ВІДХОДАМИ</t>
  </si>
  <si>
    <t>усього, грн</t>
  </si>
  <si>
    <t>усього,грн</t>
  </si>
  <si>
    <t>А</t>
  </si>
  <si>
    <t>Б</t>
  </si>
  <si>
    <t>В</t>
  </si>
  <si>
    <t>Виробнича собівартість, усього, зокрема:</t>
  </si>
  <si>
    <t>1.1</t>
  </si>
  <si>
    <t>прямі матеріальні витрати, зокрема:</t>
  </si>
  <si>
    <t>1.1.1</t>
  </si>
  <si>
    <t>паливно-мастильні матеріали</t>
  </si>
  <si>
    <t>1.1.2</t>
  </si>
  <si>
    <t>матеріали для ремонту засобів механізації</t>
  </si>
  <si>
    <t>1.1.3</t>
  </si>
  <si>
    <t>електроенергія на технологічні потреби</t>
  </si>
  <si>
    <t>1.1.4</t>
  </si>
  <si>
    <t>доставка ґрунту**</t>
  </si>
  <si>
    <t>1.1.5</t>
  </si>
  <si>
    <t>матеріальні витрати для збирання, транспортування та знезараження фільтрату**</t>
  </si>
  <si>
    <t>1.1.6</t>
  </si>
  <si>
    <t>інші прямі матеріальні витрати</t>
  </si>
  <si>
    <t>1.2</t>
  </si>
  <si>
    <t>прямі витрати на оплату праці</t>
  </si>
  <si>
    <t>1.3</t>
  </si>
  <si>
    <t>інші прямі витрати, зокрема:</t>
  </si>
  <si>
    <t>1.3.1</t>
  </si>
  <si>
    <t>єдиний внесок на загальнообов'язкове державне соціальне страхування працівників</t>
  </si>
  <si>
    <t>1.3.2</t>
  </si>
  <si>
    <t>амортизація основних виробничих засобів та нематеріальних активів, безпосередньо пов'язаних із наданням послуги</t>
  </si>
  <si>
    <t>1.3.3</t>
  </si>
  <si>
    <t>інші прямі витрати</t>
  </si>
  <si>
    <t>1.4</t>
  </si>
  <si>
    <t>Загальновиробничі витрати</t>
  </si>
  <si>
    <t>Адміністративні витрати</t>
  </si>
  <si>
    <t>Витрати на збут</t>
  </si>
  <si>
    <t>Інші операційні витрати</t>
  </si>
  <si>
    <t>Фінансові витрати</t>
  </si>
  <si>
    <t>Усього витрат повної собівартості*</t>
  </si>
  <si>
    <t>Витрати на покриття втрат</t>
  </si>
  <si>
    <t>Планований прибуток*</t>
  </si>
  <si>
    <t>8.1</t>
  </si>
  <si>
    <t>податок на прибуток</t>
  </si>
  <si>
    <t>8.2</t>
  </si>
  <si>
    <t>чистий прибуток, зокрема:</t>
  </si>
  <si>
    <t>8.2.1</t>
  </si>
  <si>
    <t>дивіденди</t>
  </si>
  <si>
    <t>8.2.2</t>
  </si>
  <si>
    <t>резервний фонд (капітал)</t>
  </si>
  <si>
    <t>8.2.3</t>
  </si>
  <si>
    <t>на розвиток виробництва (виробничі інвестиції)</t>
  </si>
  <si>
    <t>8.2.4</t>
  </si>
  <si>
    <t>інше використання прибутку</t>
  </si>
  <si>
    <t>Вартість послуг з управління побутовими відходами для споживачів</t>
  </si>
  <si>
    <t>Обсяг послуг з управління побутовими відходами (тис. м3):</t>
  </si>
  <si>
    <t>Тариф на послуги з управління побутовими відходами</t>
  </si>
  <si>
    <t>Тариф на послуги з управління побутовими відходами з ПДВ</t>
  </si>
  <si>
    <t>м.Зеленодольськ  - з 1 людини, грн з ПДВ</t>
  </si>
  <si>
    <t>населення</t>
  </si>
  <si>
    <t>бюджет</t>
  </si>
  <si>
    <t>інші</t>
  </si>
  <si>
    <t>с.Мала Долина - з 1 людини, грн з ПДВ</t>
  </si>
  <si>
    <t>Примітка.</t>
  </si>
  <si>
    <t>Розрахунок повної собівартості та тарифів здійснюється окремо за послугами зі збирання і перевезення та видалення побутових відходів.</t>
  </si>
  <si>
    <t>* Без урахування списання безнадійної дебіторської заборгованості та нарахування резерву сумнівних боргів.</t>
  </si>
  <si>
    <t>норма</t>
  </si>
  <si>
    <t xml:space="preserve">Діючий тариф на період 2026 р. </t>
  </si>
  <si>
    <t xml:space="preserve">Відкоригований тариф </t>
  </si>
  <si>
    <t>усього, грн ст.7-ст.1</t>
  </si>
  <si>
    <t>усього, грн ст.9-ст.3</t>
  </si>
  <si>
    <t>усього, грн ст.11-5ст</t>
  </si>
  <si>
    <t>Відхилення показників  у відкоригованному тарифі від діючого</t>
  </si>
  <si>
    <t>збільшення%</t>
  </si>
  <si>
    <t>збільшення    %</t>
  </si>
  <si>
    <t>збільшеня%</t>
  </si>
  <si>
    <r>
      <t>грн/м</t>
    </r>
    <r>
      <rPr>
        <vertAlign val="superscript"/>
        <sz val="8"/>
        <rFont val="Times New Roman"/>
        <family val="1"/>
        <charset val="204"/>
      </rPr>
      <t>-3</t>
    </r>
  </si>
  <si>
    <r>
      <t>грн/м</t>
    </r>
    <r>
      <rPr>
        <vertAlign val="superscript"/>
        <sz val="10"/>
        <color rgb="FF000000"/>
        <rFont val="Times New Roman"/>
        <family val="1"/>
        <charset val="204"/>
      </rPr>
      <t>3</t>
    </r>
  </si>
  <si>
    <r>
      <t>грн/м</t>
    </r>
    <r>
      <rPr>
        <vertAlign val="superscript"/>
        <sz val="8"/>
        <color rgb="FF000000"/>
        <rFont val="Times New Roman"/>
        <family val="1"/>
        <charset val="204"/>
      </rPr>
      <t>3</t>
    </r>
  </si>
  <si>
    <t>норма Зеленодоольськ</t>
  </si>
  <si>
    <t>М.Костромка</t>
  </si>
  <si>
    <t xml:space="preserve">                                                                                               Структура  відкоригованого тарифу на послуги з управління побутовими відходами КП "ЗЕЛЕНОДОЛЬСЬКИЙ МІСЬКИЙ ВОДОКАНАЛ" </t>
  </si>
  <si>
    <t>Додаток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</si>
</sst>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%"/>
    <numFmt numFmtId="165" formatCode="0.000000000"/>
    <numFmt numFmtId="166" formatCode="\+0.00;\-0.00;0.00"/>
    <numFmt numFmtId="167" formatCode="0.00000000"/>
  </numFmts>
  <fonts count="3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9"/>
      <color theme="0"/>
      <name val="Calibri"/>
      <family val="2"/>
      <scheme val="minor"/>
    </font>
    <font>
      <sz val="10"/>
      <color rgb="FFFF0000"/>
      <name val="Calibri"/>
      <family val="2"/>
      <charset val="204"/>
      <scheme val="minor"/>
    </font>
    <font>
      <vertAlign val="superscript"/>
      <sz val="8"/>
      <name val="Times New Roman"/>
      <family val="1"/>
      <charset val="204"/>
    </font>
    <font>
      <vertAlign val="superscript"/>
      <sz val="10"/>
      <color rgb="FF000000"/>
      <name val="Times New Roman"/>
      <family val="1"/>
      <charset val="204"/>
    </font>
    <font>
      <vertAlign val="superscript"/>
      <sz val="8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i/>
      <sz val="1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theme="0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rgb="FF000000"/>
      </diagonal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7" fillId="2" borderId="2" xfId="0" applyFont="1" applyFill="1" applyBorder="1" applyAlignment="1" applyProtection="1">
      <alignment horizontal="center" vertical="center" wrapText="1"/>
      <protection hidden="1"/>
    </xf>
    <xf numFmtId="164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2" fontId="13" fillId="2" borderId="3" xfId="0" applyNumberFormat="1" applyFont="1" applyFill="1" applyBorder="1" applyAlignment="1" applyProtection="1">
      <alignment horizontal="center" vertical="center" wrapText="1"/>
      <protection hidden="1"/>
    </xf>
    <xf numFmtId="49" fontId="2" fillId="2" borderId="2" xfId="0" applyNumberFormat="1" applyFont="1" applyFill="1" applyBorder="1"/>
    <xf numFmtId="49" fontId="6" fillId="2" borderId="2" xfId="0" applyNumberFormat="1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49" fontId="14" fillId="2" borderId="2" xfId="0" applyNumberFormat="1" applyFont="1" applyFill="1" applyBorder="1" applyAlignment="1">
      <alignment horizontal="right" vertical="top" wrapText="1"/>
    </xf>
    <xf numFmtId="0" fontId="2" fillId="2" borderId="2" xfId="0" applyFont="1" applyFill="1" applyBorder="1" applyAlignment="1">
      <alignment horizontal="center" vertical="center"/>
    </xf>
    <xf numFmtId="49" fontId="6" fillId="2" borderId="2" xfId="0" applyNumberFormat="1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 vertical="top" wrapText="1"/>
    </xf>
    <xf numFmtId="4" fontId="3" fillId="2" borderId="2" xfId="0" applyNumberFormat="1" applyFont="1" applyFill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top" wrapText="1"/>
    </xf>
    <xf numFmtId="4" fontId="10" fillId="2" borderId="2" xfId="0" applyNumberFormat="1" applyFont="1" applyFill="1" applyBorder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2" fontId="12" fillId="2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66" fontId="6" fillId="2" borderId="2" xfId="0" applyNumberFormat="1" applyFont="1" applyFill="1" applyBorder="1" applyAlignment="1" applyProtection="1">
      <alignment horizontal="center" vertical="center" wrapText="1"/>
      <protection hidden="1"/>
    </xf>
    <xf numFmtId="166" fontId="7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13" fillId="2" borderId="2" xfId="0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/>
    </xf>
    <xf numFmtId="2" fontId="17" fillId="2" borderId="0" xfId="0" applyNumberFormat="1" applyFont="1" applyFill="1"/>
    <xf numFmtId="0" fontId="17" fillId="2" borderId="0" xfId="0" applyFont="1" applyFill="1"/>
    <xf numFmtId="4" fontId="17" fillId="2" borderId="0" xfId="0" applyNumberFormat="1" applyFont="1" applyFill="1"/>
    <xf numFmtId="4" fontId="18" fillId="2" borderId="0" xfId="0" applyNumberFormat="1" applyFont="1" applyFill="1"/>
    <xf numFmtId="4" fontId="19" fillId="2" borderId="0" xfId="0" applyNumberFormat="1" applyFont="1" applyFill="1"/>
    <xf numFmtId="0" fontId="3" fillId="2" borderId="2" xfId="0" applyFont="1" applyFill="1" applyBorder="1" applyAlignment="1">
      <alignment horizontal="left" vertical="top" wrapText="1"/>
    </xf>
    <xf numFmtId="0" fontId="0" fillId="2" borderId="0" xfId="0" applyFont="1" applyFill="1"/>
    <xf numFmtId="0" fontId="0" fillId="2" borderId="0" xfId="0" applyFont="1" applyFill="1" applyAlignment="1">
      <alignment horizontal="center" vertical="center"/>
    </xf>
    <xf numFmtId="49" fontId="2" fillId="2" borderId="0" xfId="0" applyNumberFormat="1" applyFont="1" applyFill="1" applyAlignment="1">
      <alignment vertical="center"/>
    </xf>
    <xf numFmtId="0" fontId="6" fillId="2" borderId="2" xfId="0" applyFont="1" applyFill="1" applyBorder="1" applyAlignment="1">
      <alignment horizontal="center" vertical="top" wrapText="1"/>
    </xf>
    <xf numFmtId="164" fontId="24" fillId="2" borderId="2" xfId="0" applyNumberFormat="1" applyFont="1" applyFill="1" applyBorder="1" applyAlignment="1">
      <alignment horizontal="center" vertical="center"/>
    </xf>
    <xf numFmtId="10" fontId="24" fillId="2" borderId="2" xfId="0" applyNumberFormat="1" applyFont="1" applyFill="1" applyBorder="1" applyAlignment="1">
      <alignment horizontal="center" vertical="center"/>
    </xf>
    <xf numFmtId="3" fontId="6" fillId="2" borderId="2" xfId="0" applyNumberFormat="1" applyFont="1" applyFill="1" applyBorder="1" applyAlignment="1">
      <alignment horizontal="center" vertical="center" wrapText="1"/>
    </xf>
    <xf numFmtId="4" fontId="25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0" fillId="2" borderId="2" xfId="0" applyFont="1" applyFill="1" applyBorder="1"/>
    <xf numFmtId="4" fontId="26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0" fillId="2" borderId="2" xfId="0" applyFont="1" applyFill="1" applyBorder="1" applyAlignment="1">
      <alignment horizontal="center" vertical="center"/>
    </xf>
    <xf numFmtId="2" fontId="27" fillId="2" borderId="2" xfId="0" applyNumberFormat="1" applyFont="1" applyFill="1" applyBorder="1" applyAlignment="1" applyProtection="1">
      <alignment horizontal="center" vertical="center"/>
      <protection hidden="1"/>
    </xf>
    <xf numFmtId="49" fontId="0" fillId="2" borderId="2" xfId="0" applyNumberFormat="1" applyFont="1" applyFill="1" applyBorder="1"/>
    <xf numFmtId="2" fontId="0" fillId="2" borderId="2" xfId="0" applyNumberFormat="1" applyFont="1" applyFill="1" applyBorder="1"/>
    <xf numFmtId="2" fontId="20" fillId="2" borderId="0" xfId="0" applyNumberFormat="1" applyFont="1" applyFill="1" applyAlignment="1">
      <alignment horizontal="center" vertical="center"/>
    </xf>
    <xf numFmtId="2" fontId="28" fillId="2" borderId="2" xfId="0" applyNumberFormat="1" applyFont="1" applyFill="1" applyBorder="1" applyAlignment="1">
      <alignment horizontal="center" vertical="center"/>
    </xf>
    <xf numFmtId="49" fontId="29" fillId="2" borderId="0" xfId="0" applyNumberFormat="1" applyFont="1" applyFill="1" applyAlignment="1">
      <alignment horizontal="left" vertical="top" wrapText="1"/>
    </xf>
    <xf numFmtId="0" fontId="17" fillId="2" borderId="0" xfId="0" applyFont="1" applyFill="1" applyAlignment="1">
      <alignment horizontal="center" vertical="center"/>
    </xf>
    <xf numFmtId="49" fontId="17" fillId="2" borderId="0" xfId="0" applyNumberFormat="1" applyFont="1" applyFill="1"/>
    <xf numFmtId="167" fontId="19" fillId="2" borderId="0" xfId="0" applyNumberFormat="1" applyFont="1" applyFill="1" applyAlignment="1">
      <alignment horizontal="center" vertical="center"/>
    </xf>
    <xf numFmtId="2" fontId="30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" xfId="0" applyNumberFormat="1" applyFont="1" applyFill="1" applyBorder="1" applyAlignment="1">
      <alignment horizontal="center" vertical="center"/>
    </xf>
    <xf numFmtId="2" fontId="30" fillId="0" borderId="2" xfId="0" applyNumberFormat="1" applyFont="1" applyBorder="1" applyAlignment="1">
      <alignment horizontal="center" vertical="center"/>
    </xf>
    <xf numFmtId="0" fontId="31" fillId="2" borderId="0" xfId="0" applyFont="1" applyFill="1" applyAlignment="1">
      <alignment horizontal="center" vertical="center"/>
    </xf>
    <xf numFmtId="0" fontId="31" fillId="2" borderId="0" xfId="0" applyFont="1" applyFill="1"/>
    <xf numFmtId="165" fontId="17" fillId="2" borderId="0" xfId="0" applyNumberFormat="1" applyFont="1" applyFill="1"/>
    <xf numFmtId="166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3" fillId="2" borderId="2" xfId="0" applyNumberFormat="1" applyFont="1" applyFill="1" applyBorder="1" applyAlignment="1" applyProtection="1">
      <alignment horizontal="center" vertical="center" wrapText="1"/>
      <protection hidden="1"/>
    </xf>
    <xf numFmtId="9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66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164" fontId="8" fillId="2" borderId="2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 applyProtection="1">
      <alignment horizontal="center" vertical="center" wrapText="1"/>
      <protection hidden="1"/>
    </xf>
    <xf numFmtId="0" fontId="29" fillId="2" borderId="1" xfId="0" applyFont="1" applyFill="1" applyBorder="1" applyAlignment="1">
      <alignment horizontal="left" vertical="top" wrapText="1"/>
    </xf>
    <xf numFmtId="49" fontId="29" fillId="2" borderId="0" xfId="0" applyNumberFormat="1" applyFont="1" applyFill="1" applyAlignment="1">
      <alignment horizontal="left" wrapText="1"/>
    </xf>
    <xf numFmtId="0" fontId="17" fillId="2" borderId="0" xfId="0" applyFont="1" applyFill="1" applyAlignme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  <protection hidden="1"/>
    </xf>
    <xf numFmtId="0" fontId="5" fillId="2" borderId="2" xfId="0" applyFont="1" applyFill="1" applyBorder="1" applyAlignment="1">
      <alignment horizontal="center" vertical="center" wrapText="1"/>
    </xf>
    <xf numFmtId="4" fontId="5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49" fontId="6" fillId="2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32" fillId="2" borderId="4" xfId="0" applyNumberFormat="1" applyFont="1" applyFill="1" applyBorder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Аркуш1"/>
  <dimension ref="A1:X51"/>
  <sheetViews>
    <sheetView tabSelected="1" topLeftCell="B1" workbookViewId="0">
      <selection activeCell="I13" sqref="I13"/>
    </sheetView>
  </sheetViews>
  <sheetFormatPr defaultRowHeight="15" x14ac:dyDescent="0.25"/>
  <cols>
    <col min="1" max="1" width="7" style="29" customWidth="1"/>
    <col min="2" max="2" width="28.42578125" style="29" customWidth="1"/>
    <col min="3" max="3" width="6.42578125" style="29" customWidth="1"/>
    <col min="4" max="4" width="12.140625" style="29" customWidth="1"/>
    <col min="5" max="5" width="9.28515625" style="29" bestFit="1" customWidth="1"/>
    <col min="6" max="6" width="12.140625" style="29" customWidth="1"/>
    <col min="7" max="7" width="9.28515625" style="29" bestFit="1" customWidth="1"/>
    <col min="8" max="8" width="11.7109375" style="29" customWidth="1"/>
    <col min="9" max="9" width="9.28515625" style="29" bestFit="1" customWidth="1"/>
    <col min="10" max="10" width="11.140625" style="29" customWidth="1"/>
    <col min="11" max="11" width="9.140625" style="29"/>
    <col min="12" max="12" width="11.85546875" style="29" customWidth="1"/>
    <col min="13" max="13" width="9.140625" style="29"/>
    <col min="14" max="14" width="12.140625" style="29" customWidth="1"/>
    <col min="15" max="15" width="9.140625" style="29"/>
    <col min="16" max="16" width="12" style="29" customWidth="1"/>
    <col min="17" max="17" width="9.140625" style="29"/>
    <col min="18" max="18" width="9.85546875" style="29" customWidth="1"/>
    <col min="19" max="20" width="13.7109375" style="29" customWidth="1"/>
    <col min="21" max="21" width="9.5703125" style="29" customWidth="1"/>
    <col min="22" max="22" width="12.140625" style="29" customWidth="1"/>
    <col min="23" max="23" width="10" style="29" bestFit="1" customWidth="1"/>
    <col min="24" max="24" width="9.5703125" style="29" customWidth="1"/>
    <col min="25" max="16384" width="9.140625" style="29"/>
  </cols>
  <sheetData>
    <row r="1" spans="1:24" s="31" customFormat="1" ht="15.75" customHeight="1" x14ac:dyDescent="0.25">
      <c r="A1" s="72" t="s">
        <v>84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W1" s="31" t="s">
        <v>85</v>
      </c>
    </row>
    <row r="2" spans="1:24" ht="15" customHeight="1" x14ac:dyDescent="0.25">
      <c r="A2" s="70" t="s">
        <v>0</v>
      </c>
      <c r="B2" s="71" t="s">
        <v>1</v>
      </c>
      <c r="C2" s="71" t="s">
        <v>2</v>
      </c>
      <c r="D2" s="65" t="s">
        <v>70</v>
      </c>
      <c r="E2" s="65"/>
      <c r="F2" s="65"/>
      <c r="G2" s="65"/>
      <c r="H2" s="65"/>
      <c r="I2" s="65"/>
      <c r="J2" s="65" t="s">
        <v>71</v>
      </c>
      <c r="K2" s="65"/>
      <c r="L2" s="65"/>
      <c r="M2" s="65"/>
      <c r="N2" s="65"/>
      <c r="O2" s="65"/>
      <c r="P2" s="66" t="s">
        <v>75</v>
      </c>
      <c r="Q2" s="66"/>
      <c r="R2" s="66"/>
      <c r="S2" s="66"/>
      <c r="T2" s="66"/>
      <c r="U2" s="66"/>
      <c r="V2" s="66"/>
      <c r="W2" s="66"/>
      <c r="X2" s="66"/>
    </row>
    <row r="3" spans="1:24" x14ac:dyDescent="0.25">
      <c r="A3" s="70"/>
      <c r="B3" s="71"/>
      <c r="C3" s="71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6"/>
      <c r="Q3" s="66"/>
      <c r="R3" s="66"/>
      <c r="S3" s="66"/>
      <c r="T3" s="66"/>
      <c r="U3" s="66"/>
      <c r="V3" s="66"/>
      <c r="W3" s="66"/>
      <c r="X3" s="66"/>
    </row>
    <row r="4" spans="1:24" ht="35.25" customHeight="1" x14ac:dyDescent="0.25">
      <c r="A4" s="70"/>
      <c r="B4" s="71"/>
      <c r="C4" s="71"/>
      <c r="D4" s="67" t="s">
        <v>3</v>
      </c>
      <c r="E4" s="67"/>
      <c r="F4" s="67" t="s">
        <v>4</v>
      </c>
      <c r="G4" s="67"/>
      <c r="H4" s="68" t="s">
        <v>5</v>
      </c>
      <c r="I4" s="68"/>
      <c r="J4" s="67" t="s">
        <v>3</v>
      </c>
      <c r="K4" s="67"/>
      <c r="L4" s="67" t="s">
        <v>4</v>
      </c>
      <c r="M4" s="67"/>
      <c r="N4" s="68" t="s">
        <v>5</v>
      </c>
      <c r="O4" s="68"/>
      <c r="P4" s="69" t="s">
        <v>3</v>
      </c>
      <c r="Q4" s="69"/>
      <c r="R4" s="69"/>
      <c r="S4" s="69" t="s">
        <v>4</v>
      </c>
      <c r="T4" s="69"/>
      <c r="U4" s="69"/>
      <c r="V4" s="69" t="s">
        <v>5</v>
      </c>
      <c r="W4" s="69"/>
      <c r="X4" s="69"/>
    </row>
    <row r="5" spans="1:24" ht="25.5" x14ac:dyDescent="0.25">
      <c r="A5" s="70"/>
      <c r="B5" s="71"/>
      <c r="C5" s="71"/>
      <c r="D5" s="7" t="s">
        <v>6</v>
      </c>
      <c r="E5" s="7" t="s">
        <v>79</v>
      </c>
      <c r="F5" s="7" t="s">
        <v>6</v>
      </c>
      <c r="G5" s="7" t="s">
        <v>79</v>
      </c>
      <c r="H5" s="7" t="s">
        <v>7</v>
      </c>
      <c r="I5" s="7" t="s">
        <v>79</v>
      </c>
      <c r="J5" s="7" t="s">
        <v>6</v>
      </c>
      <c r="K5" s="7" t="s">
        <v>79</v>
      </c>
      <c r="L5" s="7" t="s">
        <v>6</v>
      </c>
      <c r="M5" s="7" t="s">
        <v>79</v>
      </c>
      <c r="N5" s="7" t="s">
        <v>7</v>
      </c>
      <c r="O5" s="7" t="s">
        <v>79</v>
      </c>
      <c r="P5" s="1" t="s">
        <v>72</v>
      </c>
      <c r="Q5" s="1" t="s">
        <v>80</v>
      </c>
      <c r="R5" s="1" t="s">
        <v>76</v>
      </c>
      <c r="S5" s="1" t="s">
        <v>73</v>
      </c>
      <c r="T5" s="1" t="s">
        <v>81</v>
      </c>
      <c r="U5" s="1" t="s">
        <v>77</v>
      </c>
      <c r="V5" s="1" t="s">
        <v>74</v>
      </c>
      <c r="W5" s="1" t="s">
        <v>81</v>
      </c>
      <c r="X5" s="1" t="s">
        <v>78</v>
      </c>
    </row>
    <row r="6" spans="1:24" x14ac:dyDescent="0.25">
      <c r="A6" s="10" t="s">
        <v>8</v>
      </c>
      <c r="B6" s="32" t="s">
        <v>9</v>
      </c>
      <c r="C6" s="7" t="s">
        <v>10</v>
      </c>
      <c r="D6" s="7">
        <v>1</v>
      </c>
      <c r="E6" s="7">
        <v>2</v>
      </c>
      <c r="F6" s="7">
        <v>3</v>
      </c>
      <c r="G6" s="7">
        <v>4</v>
      </c>
      <c r="H6" s="7">
        <v>5</v>
      </c>
      <c r="I6" s="7">
        <v>6</v>
      </c>
      <c r="J6" s="7">
        <v>7</v>
      </c>
      <c r="K6" s="7">
        <v>8</v>
      </c>
      <c r="L6" s="7">
        <v>9</v>
      </c>
      <c r="M6" s="7">
        <v>10</v>
      </c>
      <c r="N6" s="7">
        <v>11</v>
      </c>
      <c r="O6" s="7">
        <v>12</v>
      </c>
      <c r="P6" s="1">
        <v>13</v>
      </c>
      <c r="Q6" s="1">
        <v>14</v>
      </c>
      <c r="R6" s="1">
        <v>15</v>
      </c>
      <c r="S6" s="1">
        <v>16</v>
      </c>
      <c r="T6" s="1">
        <v>17</v>
      </c>
      <c r="U6" s="1">
        <v>18</v>
      </c>
      <c r="V6" s="1">
        <v>19</v>
      </c>
      <c r="W6" s="1">
        <v>20</v>
      </c>
      <c r="X6" s="1">
        <v>21</v>
      </c>
    </row>
    <row r="7" spans="1:24" ht="25.5" x14ac:dyDescent="0.25">
      <c r="A7" s="10">
        <v>1</v>
      </c>
      <c r="B7" s="28" t="s">
        <v>11</v>
      </c>
      <c r="C7" s="18">
        <v>1</v>
      </c>
      <c r="D7" s="12">
        <v>2732621.1120000002</v>
      </c>
      <c r="E7" s="12">
        <v>153.97650938186734</v>
      </c>
      <c r="F7" s="12">
        <v>1972441.6255999999</v>
      </c>
      <c r="G7" s="12">
        <v>106.1651125248937</v>
      </c>
      <c r="H7" s="12">
        <v>4705062.7376000006</v>
      </c>
      <c r="I7" s="12">
        <v>260.14162190676103</v>
      </c>
      <c r="J7" s="12">
        <v>2967638.9809898199</v>
      </c>
      <c r="K7" s="12">
        <v>167.21919090493151</v>
      </c>
      <c r="L7" s="12">
        <v>2111993.7234553299</v>
      </c>
      <c r="M7" s="12">
        <v>113.67639396390172</v>
      </c>
      <c r="N7" s="12">
        <v>5079632.7044451497</v>
      </c>
      <c r="O7" s="12">
        <v>280.89558486883323</v>
      </c>
      <c r="P7" s="56">
        <v>235017.86898981966</v>
      </c>
      <c r="Q7" s="56">
        <v>13.242681523064164</v>
      </c>
      <c r="R7" s="57">
        <v>8.6004557294007924E-2</v>
      </c>
      <c r="S7" s="56">
        <v>139552.09785532998</v>
      </c>
      <c r="T7" s="56">
        <v>7.511281439008016</v>
      </c>
      <c r="U7" s="58">
        <v>7.075093936576167E-2</v>
      </c>
      <c r="V7" s="59">
        <v>374569.96684514917</v>
      </c>
      <c r="W7" s="59">
        <v>20.753962962072194</v>
      </c>
      <c r="X7" s="60">
        <v>7.9609983486896727E-2</v>
      </c>
    </row>
    <row r="8" spans="1:24" ht="25.5" x14ac:dyDescent="0.25">
      <c r="A8" s="10" t="s">
        <v>12</v>
      </c>
      <c r="B8" s="28" t="s">
        <v>13</v>
      </c>
      <c r="C8" s="18">
        <v>2</v>
      </c>
      <c r="D8" s="12">
        <v>639421.14000000013</v>
      </c>
      <c r="E8" s="12">
        <v>36.029815743505942</v>
      </c>
      <c r="F8" s="12">
        <v>246543</v>
      </c>
      <c r="G8" s="12">
        <v>13.269982238010657</v>
      </c>
      <c r="H8" s="12">
        <v>885964.14000000013</v>
      </c>
      <c r="I8" s="12">
        <v>49.299797981516598</v>
      </c>
      <c r="J8" s="12">
        <v>749240.75074048596</v>
      </c>
      <c r="K8" s="12">
        <v>42.217881937256202</v>
      </c>
      <c r="L8" s="12">
        <v>286319.04557179398</v>
      </c>
      <c r="M8" s="12">
        <v>15.410896472996068</v>
      </c>
      <c r="N8" s="12">
        <v>1035559.79631228</v>
      </c>
      <c r="O8" s="12">
        <v>57.628778410252266</v>
      </c>
      <c r="P8" s="56">
        <v>109819.61074048583</v>
      </c>
      <c r="Q8" s="56">
        <v>6.1880661937502595</v>
      </c>
      <c r="R8" s="57">
        <v>0.17174848291766803</v>
      </c>
      <c r="S8" s="56">
        <v>39776.045571793977</v>
      </c>
      <c r="T8" s="56">
        <v>2.1409142349854111</v>
      </c>
      <c r="U8" s="61">
        <v>0.16133512438720213</v>
      </c>
      <c r="V8" s="59">
        <v>149595.65631227987</v>
      </c>
      <c r="W8" s="59">
        <v>8.3289804287356688</v>
      </c>
      <c r="X8" s="60">
        <v>0.16885068995262026</v>
      </c>
    </row>
    <row r="9" spans="1:24" x14ac:dyDescent="0.25">
      <c r="A9" s="10" t="s">
        <v>14</v>
      </c>
      <c r="B9" s="28" t="s">
        <v>15</v>
      </c>
      <c r="C9" s="18">
        <v>3</v>
      </c>
      <c r="D9" s="12">
        <v>582808.77</v>
      </c>
      <c r="E9" s="12">
        <v>32.839847298134899</v>
      </c>
      <c r="F9" s="12">
        <v>195917.32</v>
      </c>
      <c r="G9" s="12">
        <v>10.54509499973088</v>
      </c>
      <c r="H9" s="12">
        <v>778726.09000000008</v>
      </c>
      <c r="I9" s="12">
        <v>43.384942297865777</v>
      </c>
      <c r="J9" s="12">
        <v>692628.38074048585</v>
      </c>
      <c r="K9" s="12">
        <v>39.027913491885158</v>
      </c>
      <c r="L9" s="12">
        <v>232834.34557179397</v>
      </c>
      <c r="M9" s="12">
        <v>12.532124741471229</v>
      </c>
      <c r="N9" s="12">
        <v>925462.72631227982</v>
      </c>
      <c r="O9" s="12">
        <v>51.560038233356387</v>
      </c>
      <c r="P9" s="56">
        <v>109819.61074048583</v>
      </c>
      <c r="Q9" s="56">
        <v>6.1880661937502595</v>
      </c>
      <c r="R9" s="57">
        <v>0.18843163725982681</v>
      </c>
      <c r="S9" s="56">
        <v>36917.025571793958</v>
      </c>
      <c r="T9" s="56">
        <v>1.9870297417403489</v>
      </c>
      <c r="U9" s="61">
        <v>0.18843165868027367</v>
      </c>
      <c r="V9" s="59">
        <v>146736.63631227973</v>
      </c>
      <c r="W9" s="59">
        <v>8.1750959354906101</v>
      </c>
      <c r="X9" s="60">
        <v>0.18843164264893156</v>
      </c>
    </row>
    <row r="10" spans="1:24" ht="25.5" x14ac:dyDescent="0.25">
      <c r="A10" s="10" t="s">
        <v>16</v>
      </c>
      <c r="B10" s="28" t="s">
        <v>17</v>
      </c>
      <c r="C10" s="18">
        <v>4</v>
      </c>
      <c r="D10" s="12">
        <v>34033.68</v>
      </c>
      <c r="E10" s="12">
        <v>1.9177145433030935</v>
      </c>
      <c r="F10" s="12">
        <v>7382.12</v>
      </c>
      <c r="G10" s="12">
        <v>0.39733677808278162</v>
      </c>
      <c r="H10" s="12">
        <v>41415.800000000003</v>
      </c>
      <c r="I10" s="12">
        <v>2.3150513213858752</v>
      </c>
      <c r="J10" s="12">
        <v>34033.68</v>
      </c>
      <c r="K10" s="12">
        <v>1.9177145433030935</v>
      </c>
      <c r="L10" s="12">
        <v>7382.12</v>
      </c>
      <c r="M10" s="12">
        <v>0.39733677808278162</v>
      </c>
      <c r="N10" s="12">
        <v>41415.800000000003</v>
      </c>
      <c r="O10" s="12">
        <v>2.3150513213858752</v>
      </c>
      <c r="P10" s="56">
        <v>0</v>
      </c>
      <c r="Q10" s="56">
        <v>0</v>
      </c>
      <c r="R10" s="57">
        <v>0</v>
      </c>
      <c r="S10" s="56">
        <v>0</v>
      </c>
      <c r="T10" s="56">
        <v>0</v>
      </c>
      <c r="U10" s="61">
        <v>0</v>
      </c>
      <c r="V10" s="59">
        <v>0</v>
      </c>
      <c r="W10" s="59">
        <v>0</v>
      </c>
      <c r="X10" s="60">
        <v>0</v>
      </c>
    </row>
    <row r="11" spans="1:24" ht="25.5" x14ac:dyDescent="0.25">
      <c r="A11" s="10" t="s">
        <v>18</v>
      </c>
      <c r="B11" s="28" t="s">
        <v>19</v>
      </c>
      <c r="C11" s="18">
        <v>5</v>
      </c>
      <c r="D11" s="12">
        <v>0</v>
      </c>
      <c r="E11" s="12">
        <v>0</v>
      </c>
      <c r="F11" s="12">
        <v>31575.359999999997</v>
      </c>
      <c r="G11" s="12">
        <v>1.6995188115614401</v>
      </c>
      <c r="H11" s="12">
        <v>31575.359999999997</v>
      </c>
      <c r="I11" s="12">
        <v>1.6995188115614401</v>
      </c>
      <c r="J11" s="12">
        <v>0</v>
      </c>
      <c r="K11" s="12">
        <v>0</v>
      </c>
      <c r="L11" s="12">
        <v>34434.379999999997</v>
      </c>
      <c r="M11" s="12">
        <v>1.8534033048065017</v>
      </c>
      <c r="N11" s="12">
        <v>34434.379999999997</v>
      </c>
      <c r="O11" s="12">
        <v>1.8534033048065017</v>
      </c>
      <c r="P11" s="56">
        <v>0</v>
      </c>
      <c r="Q11" s="56">
        <v>0</v>
      </c>
      <c r="R11" s="57">
        <v>0</v>
      </c>
      <c r="S11" s="56">
        <v>2859.0200000000004</v>
      </c>
      <c r="T11" s="56">
        <v>0.15388449324506159</v>
      </c>
      <c r="U11" s="61">
        <v>9.0545919349771492E-2</v>
      </c>
      <c r="V11" s="59">
        <v>2859.0200000000004</v>
      </c>
      <c r="W11" s="59">
        <v>0.15388449324506159</v>
      </c>
      <c r="X11" s="60">
        <v>9.0545919349771492E-2</v>
      </c>
    </row>
    <row r="12" spans="1:24" x14ac:dyDescent="0.25">
      <c r="A12" s="10" t="s">
        <v>20</v>
      </c>
      <c r="B12" s="11" t="s">
        <v>21</v>
      </c>
      <c r="C12" s="7">
        <v>6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3">
        <v>0</v>
      </c>
      <c r="P12" s="19">
        <v>0</v>
      </c>
      <c r="Q12" s="19">
        <v>0</v>
      </c>
      <c r="R12" s="2">
        <v>0</v>
      </c>
      <c r="S12" s="19">
        <v>0</v>
      </c>
      <c r="T12" s="19">
        <v>0</v>
      </c>
      <c r="U12" s="3">
        <v>0</v>
      </c>
      <c r="V12" s="20">
        <v>0</v>
      </c>
      <c r="W12" s="20">
        <v>0</v>
      </c>
      <c r="X12" s="33">
        <v>0</v>
      </c>
    </row>
    <row r="13" spans="1:24" ht="36" x14ac:dyDescent="0.25">
      <c r="A13" s="10" t="s">
        <v>22</v>
      </c>
      <c r="B13" s="14" t="s">
        <v>23</v>
      </c>
      <c r="C13" s="7">
        <v>7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3">
        <v>0</v>
      </c>
      <c r="P13" s="19">
        <v>0</v>
      </c>
      <c r="Q13" s="19">
        <v>0</v>
      </c>
      <c r="R13" s="2">
        <v>0</v>
      </c>
      <c r="S13" s="19">
        <v>0</v>
      </c>
      <c r="T13" s="19">
        <v>0</v>
      </c>
      <c r="U13" s="3">
        <v>0</v>
      </c>
      <c r="V13" s="20">
        <v>0</v>
      </c>
      <c r="W13" s="20">
        <v>0</v>
      </c>
      <c r="X13" s="33">
        <v>0</v>
      </c>
    </row>
    <row r="14" spans="1:24" x14ac:dyDescent="0.25">
      <c r="A14" s="10" t="s">
        <v>24</v>
      </c>
      <c r="B14" s="11" t="s">
        <v>25</v>
      </c>
      <c r="C14" s="7">
        <v>8</v>
      </c>
      <c r="D14" s="13">
        <v>22578.690000000002</v>
      </c>
      <c r="E14" s="13">
        <v>1.2722539020679553</v>
      </c>
      <c r="F14" s="13">
        <v>11668.2</v>
      </c>
      <c r="G14" s="13">
        <v>0.62803164863555627</v>
      </c>
      <c r="H14" s="13">
        <v>34246.89</v>
      </c>
      <c r="I14" s="13">
        <v>1.9002855507035115</v>
      </c>
      <c r="J14" s="13">
        <v>22578.690000000002</v>
      </c>
      <c r="K14" s="13">
        <v>1.2722539020679553</v>
      </c>
      <c r="L14" s="13">
        <v>11668.2</v>
      </c>
      <c r="M14" s="13">
        <v>0.62803164863555627</v>
      </c>
      <c r="N14" s="13">
        <v>34246.89</v>
      </c>
      <c r="O14" s="13">
        <v>1.9002855507035115</v>
      </c>
      <c r="P14" s="19">
        <v>0</v>
      </c>
      <c r="Q14" s="19">
        <v>0</v>
      </c>
      <c r="R14" s="2">
        <v>0</v>
      </c>
      <c r="S14" s="19">
        <v>0</v>
      </c>
      <c r="T14" s="19">
        <v>0</v>
      </c>
      <c r="U14" s="3">
        <v>0</v>
      </c>
      <c r="V14" s="20">
        <v>0</v>
      </c>
      <c r="W14" s="20">
        <v>0</v>
      </c>
      <c r="X14" s="33">
        <v>0</v>
      </c>
    </row>
    <row r="15" spans="1:24" x14ac:dyDescent="0.25">
      <c r="A15" s="10" t="s">
        <v>26</v>
      </c>
      <c r="B15" s="28" t="s">
        <v>27</v>
      </c>
      <c r="C15" s="18">
        <v>9</v>
      </c>
      <c r="D15" s="12">
        <v>1035793.2</v>
      </c>
      <c r="E15" s="12">
        <v>58.364410886346988</v>
      </c>
      <c r="F15" s="12">
        <v>825469.67999999993</v>
      </c>
      <c r="G15" s="12">
        <v>44.430253512029708</v>
      </c>
      <c r="H15" s="12">
        <v>1861262.88</v>
      </c>
      <c r="I15" s="12">
        <v>102.7946643983767</v>
      </c>
      <c r="J15" s="12">
        <v>1138414.7231551916</v>
      </c>
      <c r="K15" s="12">
        <v>64.146882467751823</v>
      </c>
      <c r="L15" s="12">
        <v>907253.32941273449</v>
      </c>
      <c r="M15" s="12">
        <v>48.832193843195782</v>
      </c>
      <c r="N15" s="12">
        <v>2045668.0525679262</v>
      </c>
      <c r="O15" s="12">
        <v>112.9790763109476</v>
      </c>
      <c r="P15" s="56">
        <v>102621.52315519168</v>
      </c>
      <c r="Q15" s="56">
        <v>5.7824715814048346</v>
      </c>
      <c r="R15" s="57">
        <v>9.9075301088278708E-2</v>
      </c>
      <c r="S15" s="56">
        <v>81783.64941273455</v>
      </c>
      <c r="T15" s="56">
        <v>4.4019403311660739</v>
      </c>
      <c r="U15" s="61">
        <v>9.9075291793557521E-2</v>
      </c>
      <c r="V15" s="59">
        <v>184405.17256792635</v>
      </c>
      <c r="W15" s="59">
        <v>10.184411912570908</v>
      </c>
      <c r="X15" s="60">
        <v>9.9075296966071966E-2</v>
      </c>
    </row>
    <row r="16" spans="1:24" x14ac:dyDescent="0.25">
      <c r="A16" s="10" t="s">
        <v>28</v>
      </c>
      <c r="B16" s="28" t="s">
        <v>29</v>
      </c>
      <c r="C16" s="18">
        <v>10</v>
      </c>
      <c r="D16" s="12">
        <v>619207.33199999994</v>
      </c>
      <c r="E16" s="12">
        <v>34.890817152194735</v>
      </c>
      <c r="F16" s="12">
        <v>246436.54560000001</v>
      </c>
      <c r="G16" s="12">
        <v>13.264252414015825</v>
      </c>
      <c r="H16" s="12">
        <v>865643.87760000001</v>
      </c>
      <c r="I16" s="12">
        <v>48.155069566210557</v>
      </c>
      <c r="J16" s="12">
        <v>641784.06709414208</v>
      </c>
      <c r="K16" s="12">
        <v>36.162960900103798</v>
      </c>
      <c r="L16" s="12">
        <v>264428.94847080158</v>
      </c>
      <c r="M16" s="12">
        <v>14.232679286872362</v>
      </c>
      <c r="N16" s="12">
        <v>906213.01556494366</v>
      </c>
      <c r="O16" s="12">
        <v>50.395640186976159</v>
      </c>
      <c r="P16" s="56">
        <v>22576.735094142146</v>
      </c>
      <c r="Q16" s="56">
        <v>1.2721437479090625</v>
      </c>
      <c r="R16" s="57">
        <v>3.646070375365347E-2</v>
      </c>
      <c r="S16" s="56">
        <v>17992.402870801568</v>
      </c>
      <c r="T16" s="56">
        <v>0.96842687285653639</v>
      </c>
      <c r="U16" s="61">
        <v>7.3010286794092966E-2</v>
      </c>
      <c r="V16" s="59">
        <v>40569.137964943657</v>
      </c>
      <c r="W16" s="59">
        <v>2.2405706207656024</v>
      </c>
      <c r="X16" s="60">
        <v>4.6865852130118103E-2</v>
      </c>
    </row>
    <row r="17" spans="1:24" ht="51.75" customHeight="1" x14ac:dyDescent="0.25">
      <c r="A17" s="10" t="s">
        <v>30</v>
      </c>
      <c r="B17" s="28" t="s">
        <v>31</v>
      </c>
      <c r="C17" s="18">
        <v>11</v>
      </c>
      <c r="D17" s="12">
        <v>227874.50399999999</v>
      </c>
      <c r="E17" s="12">
        <v>12.840170394996337</v>
      </c>
      <c r="F17" s="12">
        <v>181603.3296</v>
      </c>
      <c r="G17" s="12">
        <v>9.7746557726465362</v>
      </c>
      <c r="H17" s="12">
        <v>409477.83360000001</v>
      </c>
      <c r="I17" s="12">
        <v>22.614826167642875</v>
      </c>
      <c r="J17" s="12">
        <v>250451.23909414216</v>
      </c>
      <c r="K17" s="12">
        <v>14.112314142905401</v>
      </c>
      <c r="L17" s="12">
        <v>199595.73247080159</v>
      </c>
      <c r="M17" s="12">
        <v>10.743082645503073</v>
      </c>
      <c r="N17" s="12">
        <v>450046.97156494379</v>
      </c>
      <c r="O17" s="12">
        <v>24.855396788408473</v>
      </c>
      <c r="P17" s="56">
        <v>22576.735094142176</v>
      </c>
      <c r="Q17" s="56">
        <v>1.2721437479090643</v>
      </c>
      <c r="R17" s="57">
        <v>9.9075301088278736E-2</v>
      </c>
      <c r="S17" s="56">
        <v>17992.402870801598</v>
      </c>
      <c r="T17" s="56">
        <v>0.96842687285653639</v>
      </c>
      <c r="U17" s="61">
        <v>9.9075291793557493E-2</v>
      </c>
      <c r="V17" s="59">
        <v>40569.137964943773</v>
      </c>
      <c r="W17" s="59">
        <v>2.2405706207655989</v>
      </c>
      <c r="X17" s="60">
        <v>9.9075296966071896E-2</v>
      </c>
    </row>
    <row r="18" spans="1:24" ht="57" customHeight="1" x14ac:dyDescent="0.25">
      <c r="A18" s="10" t="s">
        <v>32</v>
      </c>
      <c r="B18" s="11" t="s">
        <v>33</v>
      </c>
      <c r="C18" s="7">
        <v>12</v>
      </c>
      <c r="D18" s="13">
        <v>391332.82799999998</v>
      </c>
      <c r="E18" s="13">
        <v>22.050646757198397</v>
      </c>
      <c r="F18" s="13">
        <v>64833.216</v>
      </c>
      <c r="G18" s="13">
        <v>3.489596641369288</v>
      </c>
      <c r="H18" s="13">
        <v>456166.04399999999</v>
      </c>
      <c r="I18" s="13">
        <v>25.540243398567686</v>
      </c>
      <c r="J18" s="13">
        <v>391332.82799999998</v>
      </c>
      <c r="K18" s="13">
        <v>22.050646757198397</v>
      </c>
      <c r="L18" s="13">
        <v>64833.216</v>
      </c>
      <c r="M18" s="13">
        <v>3.489596641369288</v>
      </c>
      <c r="N18" s="13">
        <v>456166.04399999999</v>
      </c>
      <c r="O18" s="13">
        <v>25.540243398567686</v>
      </c>
      <c r="P18" s="19">
        <v>0</v>
      </c>
      <c r="Q18" s="19">
        <v>0</v>
      </c>
      <c r="R18" s="2">
        <v>0</v>
      </c>
      <c r="S18" s="19">
        <v>0</v>
      </c>
      <c r="T18" s="19">
        <v>0</v>
      </c>
      <c r="U18" s="3">
        <v>0</v>
      </c>
      <c r="V18" s="20">
        <v>0</v>
      </c>
      <c r="W18" s="20">
        <v>0</v>
      </c>
      <c r="X18" s="33">
        <v>0</v>
      </c>
    </row>
    <row r="19" spans="1:24" x14ac:dyDescent="0.25">
      <c r="A19" s="10" t="s">
        <v>34</v>
      </c>
      <c r="B19" s="11" t="s">
        <v>35</v>
      </c>
      <c r="C19" s="7">
        <v>13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3">
        <v>0</v>
      </c>
      <c r="P19" s="19">
        <v>0</v>
      </c>
      <c r="Q19" s="19">
        <v>0</v>
      </c>
      <c r="R19" s="2"/>
      <c r="S19" s="19">
        <v>0</v>
      </c>
      <c r="T19" s="19">
        <v>0</v>
      </c>
      <c r="U19" s="3"/>
      <c r="V19" s="20">
        <v>0</v>
      </c>
      <c r="W19" s="20">
        <v>0</v>
      </c>
      <c r="X19" s="33"/>
    </row>
    <row r="20" spans="1:24" x14ac:dyDescent="0.25">
      <c r="A20" s="10" t="s">
        <v>36</v>
      </c>
      <c r="B20" s="11" t="s">
        <v>37</v>
      </c>
      <c r="C20" s="7">
        <v>14</v>
      </c>
      <c r="D20" s="13">
        <v>438199.44</v>
      </c>
      <c r="E20" s="13">
        <v>24.691465599819686</v>
      </c>
      <c r="F20" s="13">
        <v>653992.4</v>
      </c>
      <c r="G20" s="13">
        <v>35.200624360837509</v>
      </c>
      <c r="H20" s="13">
        <v>1092191.8400000001</v>
      </c>
      <c r="I20" s="13">
        <v>59.892089960657195</v>
      </c>
      <c r="J20" s="13">
        <v>438199.44</v>
      </c>
      <c r="K20" s="13">
        <v>24.691465599819686</v>
      </c>
      <c r="L20" s="13">
        <v>653992.4</v>
      </c>
      <c r="M20" s="13">
        <v>35.200624360837509</v>
      </c>
      <c r="N20" s="13">
        <v>1092191.8400000001</v>
      </c>
      <c r="O20" s="13">
        <v>59.892089960657195</v>
      </c>
      <c r="P20" s="19">
        <v>0</v>
      </c>
      <c r="Q20" s="19">
        <v>0</v>
      </c>
      <c r="R20" s="2">
        <v>0</v>
      </c>
      <c r="S20" s="19">
        <v>0</v>
      </c>
      <c r="T20" s="19">
        <v>0</v>
      </c>
      <c r="U20" s="3">
        <v>0</v>
      </c>
      <c r="V20" s="20">
        <v>0</v>
      </c>
      <c r="W20" s="20">
        <v>0</v>
      </c>
      <c r="X20" s="33">
        <v>0</v>
      </c>
    </row>
    <row r="21" spans="1:24" x14ac:dyDescent="0.25">
      <c r="A21" s="10">
        <v>2</v>
      </c>
      <c r="B21" s="11" t="s">
        <v>38</v>
      </c>
      <c r="C21" s="7">
        <v>15</v>
      </c>
      <c r="D21" s="13">
        <v>56083.68</v>
      </c>
      <c r="E21" s="13">
        <v>3.1601780582633685</v>
      </c>
      <c r="F21" s="13">
        <v>56329.18</v>
      </c>
      <c r="G21" s="13">
        <v>3.0218736207546155</v>
      </c>
      <c r="H21" s="13">
        <v>112412.86</v>
      </c>
      <c r="I21" s="13">
        <v>6.1820516790179845</v>
      </c>
      <c r="J21" s="13">
        <v>56083.68</v>
      </c>
      <c r="K21" s="13">
        <v>3.1601780582633685</v>
      </c>
      <c r="L21" s="13">
        <v>56329.18</v>
      </c>
      <c r="M21" s="13">
        <v>3.0318736207546153</v>
      </c>
      <c r="N21" s="13">
        <v>112412.86</v>
      </c>
      <c r="O21" s="13">
        <v>6.1920516790179843</v>
      </c>
      <c r="P21" s="19">
        <v>0</v>
      </c>
      <c r="Q21" s="19">
        <v>0</v>
      </c>
      <c r="R21" s="2">
        <v>0</v>
      </c>
      <c r="S21" s="19">
        <v>0</v>
      </c>
      <c r="T21" s="19">
        <v>0</v>
      </c>
      <c r="U21" s="3">
        <v>0</v>
      </c>
      <c r="V21" s="20">
        <v>0</v>
      </c>
      <c r="W21" s="20">
        <v>0</v>
      </c>
      <c r="X21" s="33">
        <v>0</v>
      </c>
    </row>
    <row r="22" spans="1:24" x14ac:dyDescent="0.25">
      <c r="A22" s="10">
        <v>3</v>
      </c>
      <c r="B22" s="11" t="s">
        <v>39</v>
      </c>
      <c r="C22" s="7">
        <v>16</v>
      </c>
      <c r="D22" s="13">
        <v>116626.04</v>
      </c>
      <c r="E22" s="13">
        <v>6.5715918183354933</v>
      </c>
      <c r="F22" s="13">
        <v>93088.37</v>
      </c>
      <c r="G22" s="13">
        <v>5.0104079875127834</v>
      </c>
      <c r="H22" s="13">
        <v>209714.40999999997</v>
      </c>
      <c r="I22" s="13">
        <v>11.581999805848277</v>
      </c>
      <c r="J22" s="13">
        <v>116626.04</v>
      </c>
      <c r="K22" s="13">
        <v>6.5715918183354933</v>
      </c>
      <c r="L22" s="13">
        <v>93088.37</v>
      </c>
      <c r="M22" s="13">
        <v>5.0104079875127834</v>
      </c>
      <c r="N22" s="13">
        <v>209714.40999999997</v>
      </c>
      <c r="O22" s="13">
        <v>11.581999805848277</v>
      </c>
      <c r="P22" s="19">
        <v>0</v>
      </c>
      <c r="Q22" s="19">
        <v>0</v>
      </c>
      <c r="R22" s="2">
        <v>0</v>
      </c>
      <c r="S22" s="19">
        <v>0</v>
      </c>
      <c r="T22" s="19">
        <v>0</v>
      </c>
      <c r="U22" s="3">
        <v>0</v>
      </c>
      <c r="V22" s="20">
        <v>0</v>
      </c>
      <c r="W22" s="20">
        <v>0</v>
      </c>
      <c r="X22" s="33">
        <v>0</v>
      </c>
    </row>
    <row r="23" spans="1:24" x14ac:dyDescent="0.25">
      <c r="A23" s="10">
        <v>4</v>
      </c>
      <c r="B23" s="11" t="s">
        <v>40</v>
      </c>
      <c r="C23" s="7">
        <v>17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  <c r="P23" s="19">
        <v>0</v>
      </c>
      <c r="Q23" s="19">
        <v>0</v>
      </c>
      <c r="R23" s="2">
        <v>0</v>
      </c>
      <c r="S23" s="19">
        <v>0</v>
      </c>
      <c r="T23" s="19">
        <v>0</v>
      </c>
      <c r="U23" s="3">
        <v>0</v>
      </c>
      <c r="V23" s="20">
        <v>0</v>
      </c>
      <c r="W23" s="20">
        <v>0</v>
      </c>
      <c r="X23" s="33">
        <v>0</v>
      </c>
    </row>
    <row r="24" spans="1:24" x14ac:dyDescent="0.25">
      <c r="A24" s="10">
        <v>5</v>
      </c>
      <c r="B24" s="11" t="s">
        <v>41</v>
      </c>
      <c r="C24" s="7">
        <v>18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  <c r="P24" s="19">
        <v>0</v>
      </c>
      <c r="Q24" s="19">
        <v>0</v>
      </c>
      <c r="R24" s="2">
        <v>0</v>
      </c>
      <c r="S24" s="19">
        <v>0</v>
      </c>
      <c r="T24" s="19">
        <v>0</v>
      </c>
      <c r="U24" s="3">
        <v>0</v>
      </c>
      <c r="V24" s="20">
        <v>0</v>
      </c>
      <c r="W24" s="20">
        <v>0</v>
      </c>
      <c r="X24" s="33">
        <v>0</v>
      </c>
    </row>
    <row r="25" spans="1:24" ht="25.5" x14ac:dyDescent="0.25">
      <c r="A25" s="10">
        <v>6</v>
      </c>
      <c r="B25" s="11" t="s">
        <v>42</v>
      </c>
      <c r="C25" s="7">
        <v>19</v>
      </c>
      <c r="D25" s="13">
        <v>2905330.8320000004</v>
      </c>
      <c r="E25" s="13">
        <v>163.70827925846621</v>
      </c>
      <c r="F25" s="13">
        <v>2121859.1755999997</v>
      </c>
      <c r="G25" s="13">
        <v>114.1973941331611</v>
      </c>
      <c r="H25" s="13">
        <v>5027190.0076000001</v>
      </c>
      <c r="I25" s="13">
        <v>277.90567339162732</v>
      </c>
      <c r="J25" s="13">
        <v>3140348.7009898201</v>
      </c>
      <c r="K25" s="13">
        <v>176.95096078153037</v>
      </c>
      <c r="L25" s="13">
        <v>2261411.2734553302</v>
      </c>
      <c r="M25" s="13">
        <v>121.7186755721691</v>
      </c>
      <c r="N25" s="13">
        <v>5401759.9744451502</v>
      </c>
      <c r="O25" s="13">
        <v>298.6696363536995</v>
      </c>
      <c r="P25" s="19">
        <v>235017.86898981966</v>
      </c>
      <c r="Q25" s="19">
        <v>13.242681523064164</v>
      </c>
      <c r="R25" s="2">
        <v>8.0891947450967477E-2</v>
      </c>
      <c r="S25" s="19">
        <v>139552.09785533044</v>
      </c>
      <c r="T25" s="19">
        <v>7.5212814390080069</v>
      </c>
      <c r="U25" s="3">
        <v>6.5768784026804791E-2</v>
      </c>
      <c r="V25" s="20">
        <v>374569.96684515011</v>
      </c>
      <c r="W25" s="20">
        <v>20.763962962072185</v>
      </c>
      <c r="X25" s="33">
        <v>7.4508814323485509E-2</v>
      </c>
    </row>
    <row r="26" spans="1:24" x14ac:dyDescent="0.25">
      <c r="A26" s="10">
        <v>7</v>
      </c>
      <c r="B26" s="11" t="s">
        <v>43</v>
      </c>
      <c r="C26" s="7">
        <v>20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3">
        <v>0</v>
      </c>
      <c r="P26" s="19">
        <v>0</v>
      </c>
      <c r="Q26" s="19">
        <v>0</v>
      </c>
      <c r="R26" s="2">
        <v>0</v>
      </c>
      <c r="S26" s="19">
        <v>0</v>
      </c>
      <c r="T26" s="19">
        <v>0</v>
      </c>
      <c r="U26" s="3">
        <v>0</v>
      </c>
      <c r="V26" s="20">
        <v>0</v>
      </c>
      <c r="W26" s="20">
        <v>0</v>
      </c>
      <c r="X26" s="33">
        <v>0</v>
      </c>
    </row>
    <row r="27" spans="1:24" x14ac:dyDescent="0.25">
      <c r="A27" s="10">
        <v>8</v>
      </c>
      <c r="B27" s="11" t="s">
        <v>44</v>
      </c>
      <c r="C27" s="7">
        <v>21</v>
      </c>
      <c r="D27" s="13">
        <v>116213.23328000001</v>
      </c>
      <c r="E27" s="13">
        <v>6.5383311703386502</v>
      </c>
      <c r="F27" s="13">
        <v>84874.367024000006</v>
      </c>
      <c r="G27" s="13">
        <v>4.568295765326444</v>
      </c>
      <c r="H27" s="13">
        <v>201087.60030400002</v>
      </c>
      <c r="I27" s="13">
        <v>11.106626935665094</v>
      </c>
      <c r="J27" s="13">
        <v>125613.94803959281</v>
      </c>
      <c r="K27" s="13">
        <v>7.0680384312612166</v>
      </c>
      <c r="L27" s="13">
        <v>90456.450938213209</v>
      </c>
      <c r="M27" s="13">
        <v>4.8687470228867653</v>
      </c>
      <c r="N27" s="13">
        <v>216070.39897780603</v>
      </c>
      <c r="O27" s="13">
        <v>11.936785454147982</v>
      </c>
      <c r="P27" s="19">
        <v>9400.7147595927963</v>
      </c>
      <c r="Q27" s="19">
        <v>0.52970726092256637</v>
      </c>
      <c r="R27" s="2">
        <v>8.0891947450967561E-2</v>
      </c>
      <c r="S27" s="19">
        <v>5582.0839142132027</v>
      </c>
      <c r="T27" s="19">
        <v>0.30045125756032132</v>
      </c>
      <c r="U27" s="3">
        <v>6.5768784026804597E-2</v>
      </c>
      <c r="V27" s="20">
        <v>14982.798673806014</v>
      </c>
      <c r="W27" s="20">
        <v>0.83015851848288769</v>
      </c>
      <c r="X27" s="33">
        <v>7.450881432348555E-2</v>
      </c>
    </row>
    <row r="28" spans="1:24" x14ac:dyDescent="0.25">
      <c r="A28" s="10" t="s">
        <v>45</v>
      </c>
      <c r="B28" s="11" t="s">
        <v>46</v>
      </c>
      <c r="C28" s="7">
        <v>22</v>
      </c>
      <c r="D28" s="13">
        <v>17727.442364745766</v>
      </c>
      <c r="E28" s="13">
        <v>0.98889797513640421</v>
      </c>
      <c r="F28" s="13">
        <v>12946.937342644067</v>
      </c>
      <c r="G28" s="13">
        <v>0.69685867606674567</v>
      </c>
      <c r="H28" s="13">
        <v>30674.379707389831</v>
      </c>
      <c r="I28" s="13">
        <v>1.6857566512031499</v>
      </c>
      <c r="J28" s="13">
        <v>19161.449700954836</v>
      </c>
      <c r="K28" s="13">
        <v>1.069700777650016</v>
      </c>
      <c r="L28" s="13">
        <v>13798.441668540998</v>
      </c>
      <c r="M28" s="13">
        <v>0.74269022383018446</v>
      </c>
      <c r="N28" s="13">
        <v>32959.891369495832</v>
      </c>
      <c r="O28" s="13">
        <v>1.8123910014802005</v>
      </c>
      <c r="P28" s="19">
        <v>1434.0073362090698</v>
      </c>
      <c r="Q28" s="19">
        <v>8.0802802513611827E-2</v>
      </c>
      <c r="R28" s="2">
        <v>8.0891947450967519E-2</v>
      </c>
      <c r="S28" s="19">
        <v>851.50432589693082</v>
      </c>
      <c r="T28" s="19">
        <v>4.5831547763438785E-2</v>
      </c>
      <c r="U28" s="3">
        <v>6.5768784026804736E-2</v>
      </c>
      <c r="V28" s="20">
        <v>2285.5116621060006</v>
      </c>
      <c r="W28" s="20">
        <v>0.12663435027705061</v>
      </c>
      <c r="X28" s="33">
        <v>7.4508814323485509E-2</v>
      </c>
    </row>
    <row r="29" spans="1:24" x14ac:dyDescent="0.25">
      <c r="A29" s="10" t="s">
        <v>47</v>
      </c>
      <c r="B29" s="11" t="s">
        <v>48</v>
      </c>
      <c r="C29" s="7">
        <v>23</v>
      </c>
      <c r="D29" s="13">
        <v>98485.790915254256</v>
      </c>
      <c r="E29" s="13">
        <v>5.549433195202246</v>
      </c>
      <c r="F29" s="13">
        <v>71927.429681355934</v>
      </c>
      <c r="G29" s="13">
        <v>3.8714370892596981</v>
      </c>
      <c r="H29" s="13">
        <v>170413.22059661019</v>
      </c>
      <c r="I29" s="13">
        <v>9.4208702844619445</v>
      </c>
      <c r="J29" s="13">
        <v>106452.49833863798</v>
      </c>
      <c r="K29" s="13">
        <v>5.9983376536112001</v>
      </c>
      <c r="L29" s="13">
        <v>76658.009269672213</v>
      </c>
      <c r="M29" s="13">
        <v>4.1260567990565811</v>
      </c>
      <c r="N29" s="13">
        <v>183110.5076083102</v>
      </c>
      <c r="O29" s="13">
        <v>10.124394452667781</v>
      </c>
      <c r="P29" s="19">
        <v>7966.7074233837193</v>
      </c>
      <c r="Q29" s="19">
        <v>0.4489044584089541</v>
      </c>
      <c r="R29" s="2">
        <v>8.0891947450967491E-2</v>
      </c>
      <c r="S29" s="19">
        <v>4730.5795883162791</v>
      </c>
      <c r="T29" s="19">
        <v>0.25461970979688298</v>
      </c>
      <c r="U29" s="3">
        <v>6.576878402680468E-2</v>
      </c>
      <c r="V29" s="20">
        <v>12697.287011700013</v>
      </c>
      <c r="W29" s="20">
        <v>0.70352416820583663</v>
      </c>
      <c r="X29" s="33">
        <v>7.450881432348555E-2</v>
      </c>
    </row>
    <row r="30" spans="1:24" x14ac:dyDescent="0.25">
      <c r="A30" s="10" t="s">
        <v>49</v>
      </c>
      <c r="B30" s="11" t="s">
        <v>50</v>
      </c>
      <c r="C30" s="7">
        <v>24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3">
        <v>0</v>
      </c>
      <c r="P30" s="19">
        <v>0</v>
      </c>
      <c r="Q30" s="19">
        <v>0</v>
      </c>
      <c r="R30" s="2">
        <v>0</v>
      </c>
      <c r="S30" s="19">
        <v>0</v>
      </c>
      <c r="T30" s="19">
        <v>0</v>
      </c>
      <c r="U30" s="3">
        <v>0</v>
      </c>
      <c r="V30" s="20">
        <v>0</v>
      </c>
      <c r="W30" s="20">
        <v>0</v>
      </c>
      <c r="X30" s="33">
        <v>0</v>
      </c>
    </row>
    <row r="31" spans="1:24" x14ac:dyDescent="0.25">
      <c r="A31" s="10" t="s">
        <v>51</v>
      </c>
      <c r="B31" s="11" t="s">
        <v>52</v>
      </c>
      <c r="C31" s="7">
        <v>25</v>
      </c>
      <c r="D31" s="13">
        <v>98485.790915254256</v>
      </c>
      <c r="E31" s="13">
        <v>5.549433195202246</v>
      </c>
      <c r="F31" s="13">
        <v>71927.429681355934</v>
      </c>
      <c r="G31" s="13">
        <v>3.8714370892596981</v>
      </c>
      <c r="H31" s="13">
        <v>170413.22059661019</v>
      </c>
      <c r="I31" s="13">
        <v>9.4208702844619445</v>
      </c>
      <c r="J31" s="13">
        <v>106452.49833863798</v>
      </c>
      <c r="K31" s="13">
        <v>5.9983376536112001</v>
      </c>
      <c r="L31" s="13">
        <v>76658.009269672213</v>
      </c>
      <c r="M31" s="13">
        <v>4.1260567990565811</v>
      </c>
      <c r="N31" s="13">
        <v>183110.5076083102</v>
      </c>
      <c r="O31" s="13">
        <v>10.124394452667781</v>
      </c>
      <c r="P31" s="19">
        <v>7966.7074233837193</v>
      </c>
      <c r="Q31" s="19">
        <v>0.4489044584089541</v>
      </c>
      <c r="R31" s="2">
        <v>8.0891947450967491E-2</v>
      </c>
      <c r="S31" s="19">
        <v>4730.5795883162791</v>
      </c>
      <c r="T31" s="19">
        <v>0.25461970979688298</v>
      </c>
      <c r="U31" s="3">
        <v>6.576878402680468E-2</v>
      </c>
      <c r="V31" s="20">
        <v>12697.287011700013</v>
      </c>
      <c r="W31" s="20">
        <v>0.70352416820583663</v>
      </c>
      <c r="X31" s="33">
        <v>7.450881432348555E-2</v>
      </c>
    </row>
    <row r="32" spans="1:24" ht="25.5" x14ac:dyDescent="0.25">
      <c r="A32" s="10" t="s">
        <v>53</v>
      </c>
      <c r="B32" s="11" t="s">
        <v>54</v>
      </c>
      <c r="C32" s="7">
        <v>26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3">
        <v>0</v>
      </c>
      <c r="P32" s="19">
        <v>0</v>
      </c>
      <c r="Q32" s="19">
        <v>0</v>
      </c>
      <c r="R32" s="2">
        <v>0</v>
      </c>
      <c r="S32" s="19">
        <v>0</v>
      </c>
      <c r="T32" s="19">
        <v>0</v>
      </c>
      <c r="U32" s="3">
        <v>0</v>
      </c>
      <c r="V32" s="20">
        <v>0</v>
      </c>
      <c r="W32" s="20">
        <v>0</v>
      </c>
      <c r="X32" s="33">
        <v>0</v>
      </c>
    </row>
    <row r="33" spans="1:24" x14ac:dyDescent="0.25">
      <c r="A33" s="10" t="s">
        <v>55</v>
      </c>
      <c r="B33" s="11" t="s">
        <v>56</v>
      </c>
      <c r="C33" s="7">
        <v>27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3">
        <v>0</v>
      </c>
      <c r="P33" s="19">
        <v>0</v>
      </c>
      <c r="Q33" s="19">
        <v>0</v>
      </c>
      <c r="R33" s="2">
        <v>0</v>
      </c>
      <c r="S33" s="19">
        <v>0</v>
      </c>
      <c r="T33" s="19">
        <v>0</v>
      </c>
      <c r="U33" s="3">
        <v>0</v>
      </c>
      <c r="V33" s="20">
        <v>0</v>
      </c>
      <c r="W33" s="20">
        <v>0</v>
      </c>
      <c r="X33" s="33">
        <v>0</v>
      </c>
    </row>
    <row r="34" spans="1:24" ht="38.25" x14ac:dyDescent="0.25">
      <c r="A34" s="10">
        <v>9</v>
      </c>
      <c r="B34" s="11" t="s">
        <v>57</v>
      </c>
      <c r="C34" s="7">
        <v>28</v>
      </c>
      <c r="D34" s="13">
        <v>3021544.0652800002</v>
      </c>
      <c r="E34" s="13">
        <v>170.26661042880485</v>
      </c>
      <c r="F34" s="13">
        <v>2206733.5426239995</v>
      </c>
      <c r="G34" s="13">
        <v>118.76568989848754</v>
      </c>
      <c r="H34" s="13">
        <v>5228277.6079040002</v>
      </c>
      <c r="I34" s="13">
        <v>289.03230032729238</v>
      </c>
      <c r="J34" s="13">
        <v>3265962.6490294128</v>
      </c>
      <c r="K34" s="13">
        <v>184.01899921279158</v>
      </c>
      <c r="L34" s="13">
        <v>2351867.7243935433</v>
      </c>
      <c r="M34" s="13">
        <v>126.58742259505587</v>
      </c>
      <c r="N34" s="13">
        <v>5617830.3734229561</v>
      </c>
      <c r="O34" s="13">
        <v>310.60642180784748</v>
      </c>
      <c r="P34" s="19">
        <v>244418.58374941256</v>
      </c>
      <c r="Q34" s="19">
        <v>13.752388783986731</v>
      </c>
      <c r="R34" s="2">
        <v>8.0891947450967519E-2</v>
      </c>
      <c r="S34" s="19">
        <v>145134.18176954379</v>
      </c>
      <c r="T34" s="19">
        <v>7.8217326965683327</v>
      </c>
      <c r="U34" s="3">
        <v>6.5768784026804861E-2</v>
      </c>
      <c r="V34" s="20">
        <v>389552.76551895589</v>
      </c>
      <c r="W34" s="20">
        <v>21.574121480555107</v>
      </c>
      <c r="X34" s="34">
        <v>7.4508814323485467E-2</v>
      </c>
    </row>
    <row r="35" spans="1:24" ht="25.5" x14ac:dyDescent="0.25">
      <c r="A35" s="10">
        <v>10</v>
      </c>
      <c r="B35" s="11" t="s">
        <v>58</v>
      </c>
      <c r="C35" s="7">
        <v>29</v>
      </c>
      <c r="D35" s="16"/>
      <c r="E35" s="35">
        <v>17747</v>
      </c>
      <c r="F35" s="17"/>
      <c r="G35" s="35">
        <v>18579</v>
      </c>
      <c r="H35" s="16"/>
      <c r="I35" s="16"/>
      <c r="J35" s="16"/>
      <c r="K35" s="35">
        <v>17747</v>
      </c>
      <c r="L35" s="17"/>
      <c r="M35" s="35">
        <v>18579</v>
      </c>
      <c r="N35" s="16"/>
      <c r="O35" s="16"/>
      <c r="P35" s="4"/>
      <c r="Q35" s="4"/>
      <c r="R35" s="4"/>
      <c r="S35" s="4"/>
      <c r="T35" s="4"/>
      <c r="U35" s="4"/>
      <c r="V35" s="4"/>
      <c r="W35" s="4"/>
      <c r="X35" s="4"/>
    </row>
    <row r="36" spans="1:24" ht="25.5" x14ac:dyDescent="0.25">
      <c r="A36" s="10">
        <v>11</v>
      </c>
      <c r="B36" s="11" t="s">
        <v>59</v>
      </c>
      <c r="C36" s="7">
        <v>30</v>
      </c>
      <c r="D36" s="15"/>
      <c r="E36" s="13">
        <v>170.26661042880488</v>
      </c>
      <c r="F36" s="15"/>
      <c r="G36" s="13">
        <v>118.77568989848751</v>
      </c>
      <c r="H36" s="13">
        <v>0</v>
      </c>
      <c r="I36" s="13">
        <v>289.04000000000002</v>
      </c>
      <c r="J36" s="15"/>
      <c r="K36" s="13">
        <v>183.9989992127916</v>
      </c>
      <c r="L36" s="15"/>
      <c r="M36" s="13">
        <v>126.59742259505589</v>
      </c>
      <c r="N36" s="13">
        <v>0</v>
      </c>
      <c r="O36" s="13">
        <v>310.59642180784749</v>
      </c>
      <c r="P36" s="4"/>
      <c r="Q36" s="36"/>
      <c r="R36" s="37"/>
      <c r="S36" s="4"/>
      <c r="T36" s="38"/>
      <c r="U36" s="37"/>
      <c r="V36" s="4"/>
      <c r="W36" s="38"/>
      <c r="X36" s="37"/>
    </row>
    <row r="37" spans="1:24" ht="25.5" x14ac:dyDescent="0.25">
      <c r="A37" s="5"/>
      <c r="B37" s="10" t="s">
        <v>60</v>
      </c>
      <c r="C37" s="7"/>
      <c r="D37" s="39"/>
      <c r="E37" s="22">
        <v>204.30993251456587</v>
      </c>
      <c r="F37" s="39"/>
      <c r="G37" s="22">
        <v>142.54082787818501</v>
      </c>
      <c r="H37" s="39"/>
      <c r="I37" s="44">
        <v>346.84800000000001</v>
      </c>
      <c r="J37" s="39"/>
      <c r="K37" s="44">
        <v>220.79879905534992</v>
      </c>
      <c r="L37" s="39"/>
      <c r="M37" s="44">
        <v>151.91690711406707</v>
      </c>
      <c r="N37" s="39"/>
      <c r="O37" s="44">
        <v>372.71570616941699</v>
      </c>
      <c r="P37" s="4"/>
      <c r="Q37" s="36"/>
      <c r="R37" s="37"/>
      <c r="S37" s="4"/>
      <c r="T37" s="38"/>
      <c r="U37" s="37"/>
      <c r="V37" s="4"/>
      <c r="W37" s="40"/>
      <c r="X37" s="37"/>
    </row>
    <row r="38" spans="1:24" ht="25.5" x14ac:dyDescent="0.25">
      <c r="A38" s="5"/>
      <c r="B38" s="6" t="s">
        <v>61</v>
      </c>
      <c r="C38" s="7"/>
      <c r="D38" s="9"/>
      <c r="E38" s="22">
        <v>25.699957575378889</v>
      </c>
      <c r="F38" s="9"/>
      <c r="G38" s="22">
        <v>17.899148906069609</v>
      </c>
      <c r="H38" s="50"/>
      <c r="I38" s="49">
        <v>43.598759659519999</v>
      </c>
      <c r="J38" s="50"/>
      <c r="K38" s="49">
        <v>27.70165529782625</v>
      </c>
      <c r="L38" s="50"/>
      <c r="M38" s="49">
        <v>19.097180225168994</v>
      </c>
      <c r="N38" s="50"/>
      <c r="O38" s="51">
        <v>46.79883552299524</v>
      </c>
      <c r="P38" s="37"/>
      <c r="Q38" s="37"/>
      <c r="R38" s="37"/>
      <c r="S38" s="37"/>
      <c r="T38" s="37"/>
      <c r="U38" s="37"/>
      <c r="V38" s="37"/>
      <c r="W38" s="37"/>
      <c r="X38" s="37"/>
    </row>
    <row r="39" spans="1:24" x14ac:dyDescent="0.25">
      <c r="A39" s="41"/>
      <c r="B39" s="8" t="s">
        <v>62</v>
      </c>
      <c r="C39" s="21"/>
      <c r="D39" s="9"/>
      <c r="E39" s="22">
        <v>170.26661042880488</v>
      </c>
      <c r="F39" s="22"/>
      <c r="G39" s="22">
        <v>118.77568989848751</v>
      </c>
      <c r="H39" s="50"/>
      <c r="I39" s="52">
        <v>289.05230032729241</v>
      </c>
      <c r="J39" s="50"/>
      <c r="K39" s="51">
        <v>183.9989992127916</v>
      </c>
      <c r="L39" s="51">
        <v>220.79879905534992</v>
      </c>
      <c r="M39" s="51">
        <v>126.59742259505589</v>
      </c>
      <c r="N39" s="51">
        <v>151.91690711406707</v>
      </c>
      <c r="O39" s="51">
        <v>310.59642180784749</v>
      </c>
      <c r="P39" s="42">
        <v>372.71570616941699</v>
      </c>
      <c r="Q39" s="37"/>
      <c r="R39" s="37"/>
      <c r="S39" s="37"/>
      <c r="T39" s="37"/>
      <c r="U39" s="37"/>
      <c r="V39" s="37"/>
      <c r="W39" s="37"/>
      <c r="X39" s="37"/>
    </row>
    <row r="40" spans="1:24" x14ac:dyDescent="0.25">
      <c r="A40" s="41"/>
      <c r="B40" s="8" t="s">
        <v>63</v>
      </c>
      <c r="C40" s="21"/>
      <c r="D40" s="9"/>
      <c r="E40" s="22">
        <v>170.26661042880488</v>
      </c>
      <c r="F40" s="22"/>
      <c r="G40" s="22">
        <v>118.77568989848751</v>
      </c>
      <c r="H40" s="50"/>
      <c r="I40" s="52">
        <v>289.05230032729241</v>
      </c>
      <c r="J40" s="50"/>
      <c r="K40" s="51">
        <v>183.9989992127916</v>
      </c>
      <c r="L40" s="51">
        <v>220.79879905534992</v>
      </c>
      <c r="M40" s="51">
        <v>126.59742259505589</v>
      </c>
      <c r="N40" s="51">
        <v>151.91690711406707</v>
      </c>
      <c r="O40" s="51">
        <v>310.59642180784749</v>
      </c>
      <c r="P40" s="42">
        <v>372.71570616941699</v>
      </c>
      <c r="Q40" s="37"/>
      <c r="R40" s="37"/>
      <c r="S40" s="37"/>
      <c r="T40" s="37"/>
      <c r="U40" s="37"/>
      <c r="V40" s="37"/>
      <c r="W40" s="37"/>
      <c r="X40" s="37"/>
    </row>
    <row r="41" spans="1:24" x14ac:dyDescent="0.25">
      <c r="A41" s="41"/>
      <c r="B41" s="8" t="s">
        <v>64</v>
      </c>
      <c r="C41" s="21"/>
      <c r="D41" s="9"/>
      <c r="E41" s="22">
        <v>170.26661042880488</v>
      </c>
      <c r="F41" s="22"/>
      <c r="G41" s="22">
        <v>118.77568989848751</v>
      </c>
      <c r="H41" s="50"/>
      <c r="I41" s="52">
        <v>289.05230032729241</v>
      </c>
      <c r="J41" s="50"/>
      <c r="K41" s="51">
        <v>183.9989992127916</v>
      </c>
      <c r="L41" s="51">
        <v>220.79879905534992</v>
      </c>
      <c r="M41" s="51">
        <v>126.59742259505589</v>
      </c>
      <c r="N41" s="51">
        <v>151.91690711406707</v>
      </c>
      <c r="O41" s="51">
        <v>310.59642180784749</v>
      </c>
      <c r="P41" s="42">
        <v>372.71570616941699</v>
      </c>
      <c r="Q41" s="37"/>
      <c r="R41" s="37"/>
      <c r="S41" s="37"/>
      <c r="T41" s="37"/>
      <c r="U41" s="37"/>
      <c r="V41" s="37"/>
      <c r="W41" s="37"/>
      <c r="X41" s="37"/>
    </row>
    <row r="42" spans="1:24" ht="22.5" customHeight="1" x14ac:dyDescent="0.25">
      <c r="A42" s="5"/>
      <c r="B42" s="6" t="s">
        <v>65</v>
      </c>
      <c r="C42" s="7"/>
      <c r="D42" s="9"/>
      <c r="E42" s="22">
        <v>39.04635865542852</v>
      </c>
      <c r="F42" s="9"/>
      <c r="G42" s="22">
        <v>27.248433926506245</v>
      </c>
      <c r="H42" s="50"/>
      <c r="I42" s="49">
        <v>66.314264898880012</v>
      </c>
      <c r="J42" s="50"/>
      <c r="K42" s="49">
        <v>42.198407497451811</v>
      </c>
      <c r="L42" s="50"/>
      <c r="M42" s="49">
        <v>29.000786221014156</v>
      </c>
      <c r="N42" s="50"/>
      <c r="O42" s="51">
        <v>71.199193718465963</v>
      </c>
      <c r="P42" s="37"/>
      <c r="Q42" s="37"/>
      <c r="R42" s="37"/>
      <c r="S42" s="37"/>
      <c r="T42" s="37"/>
      <c r="U42" s="37"/>
      <c r="V42" s="37"/>
      <c r="W42" s="37"/>
      <c r="X42" s="37"/>
    </row>
    <row r="43" spans="1:24" ht="25.5" x14ac:dyDescent="0.25">
      <c r="A43" s="45" t="s">
        <v>66</v>
      </c>
      <c r="B43" s="62" t="s">
        <v>67</v>
      </c>
      <c r="C43" s="62"/>
      <c r="D43" s="46"/>
      <c r="E43" s="30"/>
      <c r="F43" s="30"/>
      <c r="G43" s="30"/>
      <c r="H43" s="53"/>
      <c r="I43" s="53"/>
      <c r="J43" s="54"/>
      <c r="K43" s="54"/>
      <c r="L43" s="54"/>
      <c r="M43" s="54"/>
      <c r="N43" s="54"/>
      <c r="O43" s="54"/>
      <c r="P43" s="23">
        <f>P39-I37+0.01</f>
        <v>25.877706169416978</v>
      </c>
    </row>
    <row r="44" spans="1:24" x14ac:dyDescent="0.25">
      <c r="A44" s="63" t="s">
        <v>68</v>
      </c>
      <c r="B44" s="63"/>
      <c r="C44" s="63"/>
      <c r="D44" s="46"/>
      <c r="E44" s="30"/>
      <c r="F44" s="30"/>
      <c r="G44" s="30"/>
      <c r="H44" s="30"/>
      <c r="I44" s="43"/>
      <c r="K44" s="23">
        <f>K42-E42</f>
        <v>3.1520488420232908</v>
      </c>
      <c r="L44" s="24">
        <f>K44*1.2</f>
        <v>3.7824586104279487</v>
      </c>
      <c r="M44" s="25">
        <f>O36-I36</f>
        <v>21.556421807847471</v>
      </c>
      <c r="N44" s="23">
        <f>O37-I37</f>
        <v>25.867706169416977</v>
      </c>
      <c r="O44" s="23">
        <f>O38-I38</f>
        <v>3.2000758634752415</v>
      </c>
      <c r="P44" s="26">
        <f>SUM(P9:P24)-P16+P27</f>
        <v>244418.5837494125</v>
      </c>
      <c r="Q44" s="25">
        <f>SUM(Q9:Q24)-Q16+Q27</f>
        <v>13.772388783986724</v>
      </c>
      <c r="R44" s="25">
        <f>SUM(R9:R24)-R16+R27</f>
        <v>0.46747418688735182</v>
      </c>
      <c r="S44" s="27">
        <f>SUM(S9:S24)-S16+S27</f>
        <v>145134.18176954333</v>
      </c>
      <c r="T44" s="25">
        <f>SUM(T9:T24)-T16+T27</f>
        <v>7.8117326965683409</v>
      </c>
      <c r="U44" s="24"/>
      <c r="V44" s="24"/>
    </row>
    <row r="45" spans="1:24" x14ac:dyDescent="0.25">
      <c r="A45" s="63"/>
      <c r="B45" s="64"/>
      <c r="C45" s="64"/>
      <c r="D45" s="46"/>
      <c r="E45" s="30"/>
      <c r="F45" s="30"/>
      <c r="G45" s="30"/>
      <c r="H45" s="30"/>
      <c r="I45" s="30"/>
      <c r="J45"/>
      <c r="K45"/>
      <c r="L45"/>
      <c r="M45"/>
      <c r="N45"/>
      <c r="O45"/>
      <c r="P45"/>
      <c r="Q45"/>
      <c r="R45"/>
      <c r="S45"/>
      <c r="T45"/>
      <c r="U45"/>
      <c r="V45"/>
      <c r="W45"/>
    </row>
    <row r="46" spans="1:24" x14ac:dyDescent="0.25">
      <c r="A46" s="47"/>
      <c r="B46" s="24"/>
      <c r="C46" s="46" t="s">
        <v>82</v>
      </c>
      <c r="D46" s="46"/>
      <c r="E46" s="30"/>
      <c r="F46" s="30"/>
      <c r="G46" s="30"/>
      <c r="H46" s="30"/>
      <c r="I46" s="30"/>
      <c r="K46" s="24"/>
      <c r="L46" s="24"/>
      <c r="M46" s="24"/>
      <c r="N46" s="24"/>
      <c r="O46" s="24"/>
      <c r="P46" s="24"/>
      <c r="S46" s="24"/>
      <c r="T46" s="24"/>
      <c r="U46" s="24"/>
      <c r="V46" s="24"/>
      <c r="W46" s="24"/>
      <c r="X46" s="24"/>
    </row>
    <row r="47" spans="1:24" x14ac:dyDescent="0.25">
      <c r="A47" s="47"/>
      <c r="B47" s="24"/>
      <c r="C47" s="48">
        <v>1.5077068600000001</v>
      </c>
      <c r="D47" s="46"/>
      <c r="E47" s="30"/>
      <c r="F47" s="30"/>
      <c r="G47" s="30"/>
      <c r="H47" s="30"/>
      <c r="I47" s="30"/>
      <c r="K47" s="24"/>
      <c r="L47" s="24"/>
      <c r="M47" s="24"/>
      <c r="N47" s="24"/>
      <c r="O47" s="24"/>
      <c r="P47" s="24"/>
      <c r="S47" s="24">
        <v>2.2939476669999999</v>
      </c>
      <c r="T47" s="24">
        <v>1.5077068579999999</v>
      </c>
      <c r="U47" s="24" t="s">
        <v>69</v>
      </c>
      <c r="V47" s="24"/>
      <c r="W47" s="24"/>
      <c r="X47" s="24"/>
    </row>
    <row r="48" spans="1:24" x14ac:dyDescent="0.25">
      <c r="A48" s="47"/>
      <c r="B48" s="24"/>
      <c r="C48" s="46" t="s">
        <v>83</v>
      </c>
      <c r="D48" s="46"/>
      <c r="E48" s="30"/>
      <c r="F48" s="30"/>
      <c r="G48" s="30"/>
      <c r="H48" s="30"/>
      <c r="I48" s="30"/>
      <c r="K48" s="24"/>
      <c r="L48" s="24"/>
      <c r="M48" s="24">
        <f>454.1-346.85</f>
        <v>107.25</v>
      </c>
      <c r="N48" s="24"/>
      <c r="O48" s="24"/>
      <c r="P48" s="24"/>
      <c r="S48" s="55">
        <f>S47/12</f>
        <v>0.19116230558333333</v>
      </c>
      <c r="T48" s="55">
        <f>T47/12</f>
        <v>0.12564223816666667</v>
      </c>
      <c r="U48" s="24"/>
      <c r="V48" s="24"/>
      <c r="W48" s="24"/>
      <c r="X48" s="24"/>
    </row>
    <row r="49" spans="1:24" x14ac:dyDescent="0.25">
      <c r="A49" s="47"/>
      <c r="B49" s="24"/>
      <c r="C49" s="48">
        <v>2.2939476700000001</v>
      </c>
      <c r="D49" s="46"/>
      <c r="E49" s="30"/>
      <c r="F49" s="30"/>
      <c r="G49" s="30"/>
      <c r="H49" s="30"/>
      <c r="I49" s="30"/>
      <c r="K49" s="24"/>
      <c r="L49" s="24"/>
      <c r="M49" s="24">
        <f>I37*1.3094</f>
        <v>454.16277120000001</v>
      </c>
      <c r="N49" s="23"/>
      <c r="O49" s="24"/>
      <c r="P49" s="24"/>
      <c r="R49" s="24"/>
      <c r="S49" s="24"/>
      <c r="T49" s="24"/>
      <c r="U49" s="24"/>
      <c r="V49" s="24"/>
      <c r="W49" s="24"/>
      <c r="X49" s="24"/>
    </row>
    <row r="50" spans="1:24" x14ac:dyDescent="0.25">
      <c r="A50" s="24"/>
      <c r="B50" s="24"/>
      <c r="C50" s="24"/>
      <c r="D50" s="24"/>
      <c r="K50" s="24"/>
      <c r="L50" s="24"/>
      <c r="M50" s="24"/>
      <c r="N50" s="24"/>
      <c r="O50" s="24"/>
      <c r="P50" s="24"/>
      <c r="R50" s="24"/>
      <c r="S50" s="24"/>
      <c r="T50" s="24"/>
      <c r="U50" s="24"/>
      <c r="V50" s="24"/>
      <c r="W50" s="24"/>
      <c r="X50" s="24"/>
    </row>
    <row r="51" spans="1:24" x14ac:dyDescent="0.25">
      <c r="R51" s="24"/>
      <c r="S51" s="24"/>
      <c r="T51" s="24"/>
      <c r="U51" s="24"/>
      <c r="V51" s="24"/>
      <c r="W51" s="24"/>
      <c r="X51" s="24"/>
    </row>
  </sheetData>
  <mergeCells count="19">
    <mergeCell ref="D2:I3"/>
    <mergeCell ref="V4:X4"/>
    <mergeCell ref="A1:Q1"/>
    <mergeCell ref="B43:C43"/>
    <mergeCell ref="A44:C44"/>
    <mergeCell ref="A45:C45"/>
    <mergeCell ref="J2:O3"/>
    <mergeCell ref="P2:X3"/>
    <mergeCell ref="D4:E4"/>
    <mergeCell ref="F4:G4"/>
    <mergeCell ref="H4:I4"/>
    <mergeCell ref="J4:K4"/>
    <mergeCell ref="L4:M4"/>
    <mergeCell ref="N4:O4"/>
    <mergeCell ref="P4:R4"/>
    <mergeCell ref="S4:U4"/>
    <mergeCell ref="A2:A5"/>
    <mergeCell ref="B2:B5"/>
    <mergeCell ref="C2:C5"/>
  </mergeCells>
  <pageMargins left="0.31496062992125984" right="0.31496062992125984" top="0" bottom="0.15748031496062992" header="0.31496062992125984" footer="0.31496062992125984"/>
  <pageSetup paperSize="9" scale="7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Розрахунок коригування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2026-07-21T09:52:11Z</dcterms:modified>
</cp:coreProperties>
</file>